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98" documentId="120_S{2AC9BD13-BADA-5192-A53E-5A8FF88502F6}" xr6:coauthVersionLast="47" xr6:coauthVersionMax="47" xr10:uidLastSave="{B5813271-875F-4D88-BA5C-20E43676324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5" i="2"/>
  <c r="G5" i="2"/>
  <c r="I5" i="2"/>
  <c r="J5" i="2"/>
  <c r="L5"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<sst xmlns="http://schemas.openxmlformats.org/spreadsheetml/2006/main" count="180303" uniqueCount="39135">
  <si>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</si>
  <si>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</si>
  <si>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</si>
  <si>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</si>
  <si>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</si>
  <si>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</si>
  <si>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</si>
  <si>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</si>
  <si>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</si>
  <si>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</si>
  <si>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</si>
  <si>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</si>
  <si>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</si>
  <si>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</si>
  <si>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</si>
  <si>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</si>
  <si>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</si>
  <si>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</si>
  <si>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</si>
  <si>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</si>
  <si>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</si>
  <si>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</si>
  <si>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</si>
  <si>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</si>
  <si>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</si>
  <si>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</si>
  <si>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</si>
  <si>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</si>
  <si>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</si>
  <si>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</si>
  <si>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</si>
  <si>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</si>
  <si>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</si>
  <si>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</si>
  <si>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</si>
  <si>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</si>
  <si>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</si>
  <si>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</si>
  <si>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</si>
  <si>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</si>
  <si>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</si>
  <si>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</si>
  <si>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</si>
  <si>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</si>
  <si>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</si>
  <si>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</si>
  <si>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</si>
  <si>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</si>
  <si>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</si>
  <si>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</si>
  <si>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</si>
  <si>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</si>
  <si>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</si>
  <si>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</si>
  <si>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</si>
  <si>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</si>
  <si>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</si>
  <si>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</si>
  <si>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</si>
  <si>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</si>
  <si>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</si>
  <si>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</si>
  <si>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</si>
  <si>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</si>
  <si>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</si>
  <si>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</si>
  <si>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</si>
  <si>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</si>
  <si>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</si>
  <si>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</si>
  <si>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</si>
  <si>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</si>
  <si>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</si>
  <si>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</si>
  <si>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</si>
  <si>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</si>
  <si>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</si>
  <si>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</si>
  <si>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</si>
  <si>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</si>
  <si>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</si>
  <si>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</si>
  <si>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</si>
  <si>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</si>
  <si>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</si>
  <si>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</si>
  <si>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</si>
  <si>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</si>
  <si>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</si>
  <si>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</si>
  <si>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</si>
  <si>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</si>
  <si>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</si>
  <si>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</si>
  <si>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</si>
  <si>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</si>
  <si>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</si>
  <si>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</si>
  <si>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</si>
  <si>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</si>
  <si>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</si>
  <si>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</si>
  <si>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</si>
  <si>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</si>
  <si>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</si>
  <si>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</si>
  <si>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</si>
  <si>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</si>
  <si>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</si>
  <si>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</si>
  <si>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</si>
  <si>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</si>
  <si>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</si>
  <si>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</si>
  <si>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</si>
  <si>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</si>
  <si>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</si>
  <si>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</si>
  <si>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</si>
  <si>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</si>
  <si>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</si>
  <si>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</si>
  <si>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</si>
  <si>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</si>
  <si>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</si>
  <si>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</si>
  <si>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</si>
  <si>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</si>
  <si>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</si>
  <si>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</si>
  <si>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</si>
  <si>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</si>
  <si>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</si>
  <si>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</si>
  <si>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</si>
  <si>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</si>
  <si>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</si>
  <si>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</si>
  <si>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</si>
  <si>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</si>
  <si>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</si>
  <si>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</si>
  <si>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</si>
  <si>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</si>
  <si>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</si>
  <si>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</si>
  <si>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</si>
  <si>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</si>
  <si>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</si>
  <si>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</si>
  <si>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</si>
  <si>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</si>
  <si>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</si>
  <si>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</si>
  <si>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</si>
  <si>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</si>
  <si>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</si>
  <si>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</si>
  <si>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</si>
  <si>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</si>
  <si>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</si>
  <si>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</si>
  <si>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</si>
  <si>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</si>
  <si>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</si>
  <si>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</si>
  <si>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</si>
  <si>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</si>
  <si>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</si>
  <si>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</si>
  <si>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</si>
  <si>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</si>
  <si>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</si>
  <si>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</si>
  <si>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</si>
  <si>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</si>
  <si>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</si>
  <si>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</si>
  <si>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</si>
  <si>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</si>
  <si>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</si>
  <si>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</si>
  <si>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</si>
  <si>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</si>
  <si>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</si>
  <si>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</si>
  <si>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</si>
  <si>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</si>
  <si>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</si>
  <si>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</si>
  <si>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</si>
  <si>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</si>
  <si>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</si>
  <si>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</si>
  <si>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</si>
  <si>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</si>
  <si>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</si>
  <si>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</si>
  <si>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</si>
  <si>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</si>
  <si>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</si>
  <si>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</si>
  <si>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</si>
  <si>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</si>
  <si>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</si>
  <si>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</si>
  <si>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</si>
  <si>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</si>
  <si>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</si>
  <si>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</si>
  <si>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</si>
  <si>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</si>
  <si>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</si>
  <si>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</si>
  <si>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</si>
  <si>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</si>
  <si>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</si>
  <si>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</si>
  <si>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</si>
  <si>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</si>
  <si>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</si>
  <si>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</si>
  <si>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</si>
  <si>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</si>
  <si>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</si>
  <si>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</si>
  <si>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</si>
  <si>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</si>
  <si>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</si>
  <si>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</si>
  <si>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</si>
  <si>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</si>
  <si>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</si>
  <si>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</si>
  <si>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</si>
  <si>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</si>
  <si>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</si>
  <si>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</si>
  <si>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</si>
  <si>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</si>
  <si>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</si>
  <si>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</si>
  <si>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</si>
  <si>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</si>
  <si>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</si>
  <si>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</si>
  <si>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</si>
  <si>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</si>
  <si>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</si>
  <si>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</si>
  <si>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</si>
  <si>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</si>
  <si>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</si>
  <si>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</si>
  <si>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</si>
  <si>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</si>
  <si>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</si>
  <si>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</si>
  <si>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</si>
  <si>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</si>
  <si>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</si>
  <si>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</si>
  <si>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</si>
  <si>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</si>
  <si>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</si>
  <si>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</si>
  <si>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</si>
  <si>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</si>
  <si>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</si>
  <si>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</si>
  <si>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</si>
  <si>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</si>
  <si>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</si>
  <si>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</si>
  <si>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</si>
  <si>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</si>
  <si>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</si>
  <si>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</si>
  <si>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</si>
  <si>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</si>
  <si>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</si>
  <si>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</si>
  <si>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</si>
  <si>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</si>
  <si>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</si>
  <si>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</si>
  <si>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</si>
  <si>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</si>
  <si>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</si>
  <si>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</si>
  <si>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</si>
  <si>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</si>
  <si>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</si>
  <si>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</si>
  <si>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</si>
  <si>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</si>
  <si>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</si>
  <si>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</si>
  <si>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</si>
  <si>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</si>
  <si>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</si>
  <si>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</si>
  <si>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</si>
  <si>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</si>
  <si>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</si>
  <si>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</si>
  <si>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</si>
  <si>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</si>
  <si>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</si>
  <si>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</si>
  <si>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</si>
  <si>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</si>
  <si>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</si>
  <si>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</si>
  <si>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</si>
  <si>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</si>
  <si>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</si>
  <si>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</si>
  <si>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</si>
  <si>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</si>
  <si>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</si>
  <si>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</si>
  <si>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</si>
  <si>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</si>
  <si>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</si>
  <si>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</si>
  <si>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</si>
  <si>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</si>
  <si>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</si>
  <si>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</si>
  <si>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</si>
  <si>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</si>
  <si>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</si>
  <si>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</si>
  <si>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</si>
  <si>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</si>
  <si>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</si>
  <si>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</si>
  <si>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</si>
  <si>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</si>
  <si>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</si>
  <si>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</si>
  <si>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</si>
  <si>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</si>
  <si>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</si>
  <si>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</si>
  <si>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</si>
  <si>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</si>
  <si>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</si>
  <si>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</si>
  <si>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</si>
  <si>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</si>
  <si>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</si>
  <si>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</si>
  <si>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</si>
  <si>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</si>
  <si>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</si>
  <si>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</si>
  <si>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</si>
  <si>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</si>
  <si>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</si>
  <si>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</si>
  <si>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</si>
  <si>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</si>
  <si>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</si>
  <si>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</si>
  <si>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</si>
  <si>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</si>
  <si>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</si>
  <si>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</si>
  <si>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</si>
  <si>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</si>
  <si>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</si>
  <si>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</si>
  <si>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</si>
  <si>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</si>
  <si>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</si>
  <si>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</si>
  <si>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</si>
  <si>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</si>
  <si>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</si>
  <si>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</si>
  <si>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</si>
  <si>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</si>
  <si>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</si>
  <si>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</si>
  <si>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</si>
  <si>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</si>
  <si>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</si>
  <si>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</si>
  <si>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</si>
  <si>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</si>
  <si>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</si>
  <si>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</si>
  <si>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</si>
  <si>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</si>
  <si>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</si>
  <si>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</si>
  <si>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</si>
  <si>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</si>
  <si>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</si>
  <si>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</si>
  <si>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</si>
  <si>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</si>
  <si>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</si>
  <si>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</si>
  <si>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</si>
  <si>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</si>
  <si>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</si>
  <si>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</si>
  <si>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</si>
  <si>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</si>
  <si>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</si>
  <si>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</si>
  <si>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</si>
  <si>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</si>
  <si>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</si>
  <si>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</si>
  <si>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</si>
  <si>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</si>
  <si>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</si>
  <si>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</si>
  <si>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</si>
  <si>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</si>
  <si>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</si>
  <si>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</si>
  <si>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</si>
  <si>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</si>
  <si>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</si>
  <si>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</si>
  <si>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</si>
  <si>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</si>
  <si>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</si>
  <si>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</si>
  <si>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</si>
  <si>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</si>
  <si>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</si>
  <si>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</si>
  <si>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</si>
  <si>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</si>
  <si>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</si>
  <si>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</si>
  <si>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</si>
  <si>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</si>
  <si>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</si>
  <si>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</si>
  <si>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</si>
  <si>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</si>
  <si>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</si>
  <si>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</si>
  <si>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</si>
  <si>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</si>
  <si>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</si>
  <si>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</si>
  <si>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</si>
  <si>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</si>
  <si>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</si>
  <si>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</si>
  <si>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</si>
  <si>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</si>
  <si>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</si>
  <si>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</si>
  <si>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</si>
  <si>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</si>
  <si>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</si>
  <si>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</si>
  <si>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</si>
  <si>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</si>
  <si>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</si>
  <si>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</si>
  <si>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</si>
  <si>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</si>
  <si>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</si>
  <si>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</si>
  <si>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</si>
  <si>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</si>
  <si>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</si>
  <si>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</si>
  <si>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</si>
  <si>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</si>
  <si>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</si>
  <si>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</si>
  <si>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</si>
  <si>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</si>
  <si>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</si>
  <si>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</si>
  <si>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</si>
  <si>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</si>
  <si>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</si>
  <si>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</si>
  <si>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</si>
  <si>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</si>
  <si>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</si>
  <si>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</si>
  <si>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</si>
  <si>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</si>
  <si>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</si>
  <si>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</si>
  <si>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</si>
  <si>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</si>
  <si>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</si>
  <si>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</si>
  <si>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</si>
  <si>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</si>
  <si>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</si>
  <si>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</si>
  <si>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</si>
  <si>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</si>
  <si>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</si>
  <si>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</si>
  <si>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</si>
  <si>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</si>
  <si>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</si>
  <si>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</si>
  <si>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</si>
  <si>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</si>
  <si>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</si>
  <si>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</si>
  <si>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</si>
  <si>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</si>
  <si>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</si>
  <si>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</si>
  <si>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</si>
  <si>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</si>
  <si>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</si>
  <si>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</si>
  <si>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</si>
  <si>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</si>
  <si>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</si>
  <si>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</si>
  <si>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</si>
  <si>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</si>
  <si>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</si>
  <si>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</si>
  <si>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</si>
  <si>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</si>
  <si>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</si>
  <si>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</si>
  <si>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</si>
  <si>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</si>
  <si>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</si>
  <si>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</si>
  <si>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</si>
  <si>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</si>
  <si>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</si>
  <si>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</si>
  <si>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</si>
  <si>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</si>
  <si>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</si>
  <si>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</si>
  <si>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</si>
  <si>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</si>
  <si>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</si>
  <si>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</si>
  <si>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</si>
  <si>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</si>
  <si>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</si>
  <si>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</si>
  <si>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</si>
  <si>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</si>
  <si>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</si>
  <si>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</si>
  <si>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</si>
  <si>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</si>
  <si>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</si>
  <si>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</si>
  <si>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</si>
  <si>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</si>
  <si>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</si>
  <si>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</si>
  <si>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</si>
  <si>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</si>
  <si>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</si>
  <si>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</si>
  <si>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</si>
  <si>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</si>
  <si>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</si>
  <si>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</si>
  <si>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</si>
  <si>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</si>
  <si>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</si>
  <si>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</si>
  <si>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</si>
  <si>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</si>
  <si>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</si>
  <si>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</si>
  <si>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</si>
  <si>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</si>
  <si>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</si>
  <si>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</si>
  <si>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</si>
  <si>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</si>
  <si>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</si>
  <si>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</si>
  <si>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</si>
  <si>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</si>
  <si>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</si>
  <si>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</si>
  <si>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</si>
  <si>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</si>
  <si>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</si>
  <si>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</si>
  <si>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</si>
  <si>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</si>
  <si>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</si>
  <si>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</si>
  <si>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</si>
  <si>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</si>
  <si>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</si>
  <si>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</si>
  <si>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</si>
  <si>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</si>
  <si>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</si>
  <si>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</si>
  <si>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</si>
  <si>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</si>
  <si>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</si>
  <si>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</si>
  <si>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</si>
  <si>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</si>
  <si>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</si>
  <si>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</si>
  <si>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</si>
  <si>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</si>
  <si>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</si>
  <si>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</si>
  <si>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</si>
  <si>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</si>
  <si>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</si>
  <si>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</si>
  <si>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</si>
  <si>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</si>
  <si>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</si>
  <si>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</si>
  <si>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</si>
  <si>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</si>
  <si>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</si>
  <si>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</si>
  <si>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</si>
  <si>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</si>
  <si>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</si>
  <si>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</si>
  <si>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</si>
  <si>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</si>
  <si>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</si>
  <si>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</si>
  <si>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</si>
  <si>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</si>
  <si>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</si>
  <si>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</si>
  <si>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</si>
  <si>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</si>
  <si>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</si>
  <si>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</si>
  <si>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</si>
  <si>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</si>
  <si>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</si>
  <si>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</si>
  <si>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</si>
  <si>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</si>
  <si>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</si>
  <si>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</si>
  <si>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</si>
  <si>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</si>
  <si>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</si>
  <si>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</si>
  <si>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</si>
  <si>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</si>
  <si>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</si>
  <si>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</si>
  <si>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</si>
  <si>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</si>
  <si>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</si>
  <si>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</si>
  <si>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</si>
  <si>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</si>
  <si>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</si>
  <si>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</si>
  <si>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</si>
  <si>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</si>
  <si>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</si>
  <si>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</si>
  <si>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</si>
  <si>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</si>
  <si>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</si>
  <si>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</si>
  <si>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</si>
  <si>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</si>
  <si>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</si>
  <si>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</si>
  <si>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</si>
  <si>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</si>
  <si>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</si>
  <si>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</si>
  <si>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</si>
  <si>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</si>
  <si>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</si>
  <si>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</si>
  <si>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</si>
  <si>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</si>
  <si>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</si>
  <si>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</si>
  <si>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</si>
  <si>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</si>
  <si>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</si>
  <si>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</si>
  <si>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</si>
  <si>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</si>
  <si>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</si>
  <si>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</si>
  <si>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</si>
  <si>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</si>
  <si>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</si>
  <si>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</si>
  <si>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</si>
  <si>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</si>
  <si>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</si>
  <si>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</si>
  <si>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</si>
  <si>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</si>
  <si>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</si>
  <si>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</si>
  <si>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</si>
  <si>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</si>
  <si>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</si>
  <si>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</si>
  <si>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</si>
  <si>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</si>
  <si>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</si>
  <si>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</si>
  <si>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</si>
  <si>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</si>
  <si>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</si>
  <si>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</si>
  <si>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</si>
  <si>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</si>
  <si>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</si>
  <si>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</si>
  <si>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</si>
  <si>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</si>
  <si>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</si>
  <si>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</si>
  <si>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</si>
  <si>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</si>
  <si>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</si>
  <si>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</si>
  <si>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</si>
  <si>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</si>
  <si>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</si>
  <si>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</si>
  <si>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</si>
  <si>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</si>
  <si>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</si>
  <si>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</si>
  <si>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</si>
  <si>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</si>
  <si>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</si>
  <si>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</si>
  <si>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</si>
  <si>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</si>
  <si>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</si>
  <si>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</si>
  <si>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</si>
  <si>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</si>
  <si>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</si>
  <si>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</si>
  <si>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</si>
  <si>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</si>
  <si>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</si>
  <si>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</si>
  <si>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</si>
  <si>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</si>
  <si>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</si>
  <si>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</si>
  <si>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</si>
  <si>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</si>
  <si>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</si>
  <si>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</si>
  <si>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</si>
  <si>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</si>
  <si>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</si>
  <si>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</si>
  <si>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</si>
  <si>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</si>
  <si>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</si>
  <si>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</si>
  <si>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</si>
  <si>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</si>
  <si>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</si>
  <si>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</si>
  <si>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</si>
  <si>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</si>
  <si>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</si>
  <si>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</si>
  <si>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</si>
  <si>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</si>
  <si>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</si>
  <si>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</si>
  <si>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</si>
  <si>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</si>
  <si>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</si>
  <si>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</si>
  <si>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</si>
  <si>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</si>
  <si>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</si>
  <si>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</si>
  <si>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</si>
  <si>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</si>
  <si>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</si>
  <si>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</si>
  <si>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</si>
  <si>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</si>
  <si>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</si>
  <si>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</si>
  <si>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</si>
  <si>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</si>
  <si>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</si>
  <si>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</si>
  <si>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</si>
  <si>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</si>
  <si>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</si>
  <si>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</si>
  <si>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</si>
  <si>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</si>
  <si>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</si>
  <si>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</si>
  <si>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</si>
  <si>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</si>
  <si>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</si>
  <si>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</si>
  <si>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</si>
  <si>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</si>
  <si>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</si>
  <si>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</si>
  <si>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</si>
  <si>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</si>
  <si>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</si>
  <si>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</si>
  <si>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</si>
  <si>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</si>
  <si>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</si>
  <si>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</si>
  <si>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</si>
  <si>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</si>
  <si>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</si>
  <si>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</si>
  <si>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</si>
  <si>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</si>
  <si>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</si>
  <si>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</si>
  <si>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</si>
  <si>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</si>
  <si>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</si>
  <si>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</si>
  <si>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</si>
  <si>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</si>
  <si>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</si>
  <si>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</si>
  <si>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</si>
  <si>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</si>
  <si>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</si>
  <si>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</si>
  <si>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</si>
  <si>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</si>
  <si>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</si>
  <si>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</si>
  <si>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</si>
  <si>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</si>
  <si>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</si>
  <si>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</si>
  <si>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</si>
  <si>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</si>
  <si>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</si>
  <si>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</si>
  <si>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</si>
  <si>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</si>
  <si>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</si>
  <si>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</si>
  <si>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</si>
  <si>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</si>
  <si>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</si>
  <si>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</si>
  <si>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</si>
  <si>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</si>
  <si>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</si>
  <si>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</si>
  <si>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</si>
  <si>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</si>
  <si>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</si>
  <si>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</si>
  <si>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</si>
  <si>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</si>
  <si>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</si>
  <si>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</si>
  <si>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</si>
  <si>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</si>
  <si>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</si>
  <si>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</si>
  <si>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</si>
  <si>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</si>
  <si>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</si>
  <si>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</si>
  <si>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</si>
  <si>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</si>
  <si>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</si>
  <si>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</si>
  <si>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</si>
  <si>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</si>
  <si>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</si>
  <si>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</si>
  <si>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</si>
  <si>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</si>
  <si>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</si>
  <si>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</si>
  <si>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</si>
  <si>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</si>
  <si>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</si>
  <si>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</si>
  <si>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</si>
  <si>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</si>
  <si>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</si>
  <si>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</si>
  <si>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</si>
  <si>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</si>
  <si>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</si>
  <si>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</si>
  <si>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</si>
  <si>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</si>
  <si>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</si>
  <si>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</si>
  <si>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</si>
  <si>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</si>
  <si>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</si>
  <si>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</si>
  <si>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</si>
  <si>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</si>
  <si>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</si>
  <si>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</si>
  <si>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</si>
  <si>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</si>
  <si>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</si>
  <si>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</si>
  <si>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</si>
  <si>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</si>
  <si>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</si>
  <si>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</si>
  <si>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</si>
  <si>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</si>
  <si>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</si>
  <si>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</si>
  <si>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</si>
  <si>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</si>
  <si>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</si>
  <si>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</si>
  <si>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</si>
  <si>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</si>
  <si>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</si>
  <si>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</si>
  <si>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</si>
  <si>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</si>
  <si>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</si>
  <si>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</si>
  <si>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</si>
  <si>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</si>
  <si>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</si>
  <si>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</si>
  <si>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</si>
  <si>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</si>
  <si>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</si>
  <si>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</si>
  <si>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</si>
  <si>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</si>
  <si>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</si>
  <si>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</si>
  <si>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</si>
  <si>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</si>
  <si>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</si>
  <si>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</si>
  <si>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</si>
  <si>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</si>
  <si>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</si>
  <si>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</si>
  <si>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</si>
  <si>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</si>
  <si>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</si>
  <si>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</si>
  <si>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</si>
  <si>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</si>
  <si>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</si>
  <si>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</si>
  <si>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</si>
  <si>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</si>
  <si>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</si>
  <si>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</si>
  <si>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</si>
  <si>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</si>
  <si>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</si>
  <si>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</si>
  <si>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</si>
  <si>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</si>
  <si>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</si>
  <si>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</si>
  <si>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</si>
  <si>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</si>
  <si>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</si>
  <si>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</si>
  <si>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</si>
  <si>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</si>
  <si>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</si>
  <si>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</si>
  <si>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</si>
  <si>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</si>
  <si>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</si>
  <si>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</si>
  <si>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</si>
  <si>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</si>
  <si>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</si>
  <si>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</si>
  <si>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</si>
  <si>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</si>
  <si>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</si>
  <si>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</si>
  <si>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</si>
  <si>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</si>
  <si>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</si>
  <si>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</si>
  <si>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</si>
  <si>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</si>
  <si>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</si>
  <si>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</si>
  <si>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</si>
  <si>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</si>
  <si>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</si>
  <si>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</si>
  <si>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</si>
  <si>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</si>
  <si>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</si>
  <si>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</si>
  <si>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</si>
  <si>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</si>
  <si>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</si>
  <si>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</si>
  <si>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</si>
  <si>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</si>
  <si>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</si>
  <si>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</si>
  <si>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</si>
  <si>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</si>
  <si>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</si>
  <si>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</si>
  <si>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</si>
  <si>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</si>
  <si>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</si>
  <si>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</si>
  <si>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</si>
  <si>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</si>
  <si>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</si>
  <si>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</si>
  <si>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</si>
  <si>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</si>
  <si>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</si>
  <si>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</si>
  <si>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</si>
  <si>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</si>
  <si>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</si>
  <si>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</si>
  <si>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</si>
  <si>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</si>
  <si>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</si>
  <si>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</si>
  <si>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</si>
  <si>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</si>
  <si>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</si>
  <si>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</si>
  <si>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</si>
  <si>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</si>
  <si>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</si>
  <si>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</si>
  <si>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</si>
  <si>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</si>
  <si>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</si>
  <si>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</si>
  <si>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</si>
  <si>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</si>
  <si>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</si>
  <si>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</si>
  <si>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</si>
  <si>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</si>
  <si>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</si>
  <si>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</si>
  <si>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</si>
  <si>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</si>
  <si>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</si>
  <si>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</si>
  <si>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</si>
  <si>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</si>
  <si>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</si>
  <si>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</si>
  <si>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</si>
  <si>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</si>
  <si>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</si>
  <si>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</si>
  <si>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</si>
  <si>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</si>
  <si>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</si>
  <si>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</si>
  <si>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</si>
  <si>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</si>
  <si>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</si>
  <si>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</si>
  <si>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</si>
  <si>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</si>
  <si>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</si>
  <si>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</si>
  <si>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</si>
  <si>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</si>
  <si>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</si>
  <si>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</si>
  <si>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</si>
  <si>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</si>
  <si>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</si>
  <si>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</si>
  <si>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</si>
  <si>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</si>
  <si>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</si>
  <si>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</si>
  <si>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</si>
  <si>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</si>
  <si>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</si>
  <si>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</si>
  <si>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</si>
  <si>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</si>
  <si>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</si>
  <si>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</si>
  <si>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</si>
  <si>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</si>
  <si>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</si>
  <si>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</si>
  <si>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</si>
  <si>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</si>
  <si>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</si>
  <si>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</si>
  <si>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</si>
  <si>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</si>
  <si>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</si>
  <si>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</si>
  <si>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</si>
  <si>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</si>
  <si>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</si>
  <si>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</si>
  <si>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</si>
  <si>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</si>
  <si>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</si>
  <si>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</si>
  <si>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</si>
  <si>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</si>
  <si>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</si>
  <si>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</si>
  <si>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</si>
  <si>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</si>
  <si>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</si>
  <si>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</si>
  <si>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</si>
  <si>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</si>
  <si>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</si>
  <si>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</si>
  <si>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</si>
  <si>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</si>
  <si>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</si>
  <si>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</si>
  <si>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</si>
  <si>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</si>
  <si>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</si>
  <si>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</si>
  <si>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</si>
  <si>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</si>
  <si>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</si>
  <si>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</si>
  <si>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</si>
  <si>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</si>
  <si>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</si>
  <si>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</si>
  <si>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</si>
  <si>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</si>
  <si>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</si>
  <si>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</si>
  <si>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</si>
  <si>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</si>
  <si>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</si>
  <si>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</si>
  <si>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</si>
  <si>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</si>
  <si>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</si>
  <si>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</si>
  <si>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</si>
  <si>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</si>
  <si>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</si>
  <si>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</si>
  <si>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</si>
  <si>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</si>
  <si>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</si>
  <si>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</si>
  <si>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</si>
  <si>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</si>
  <si>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</si>
  <si>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</si>
  <si>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</si>
  <si>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</si>
  <si>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</si>
  <si>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</si>
  <si>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</si>
  <si>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</si>
  <si>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</si>
  <si>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</si>
  <si>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</si>
  <si>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</si>
  <si>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</si>
  <si>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</si>
  <si>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</si>
  <si>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</si>
  <si>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</si>
  <si>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</si>
  <si>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</si>
  <si>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</si>
  <si>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</si>
  <si>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</si>
  <si>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</si>
  <si>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</si>
  <si>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</si>
  <si>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</si>
  <si>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</si>
  <si>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</si>
  <si>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</si>
  <si>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</si>
  <si>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</si>
  <si>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</si>
  <si>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</si>
  <si>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</si>
  <si>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</si>
  <si>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</si>
  <si>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</si>
  <si>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</si>
  <si>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</si>
  <si>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</si>
  <si>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</si>
  <si>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</si>
  <si>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</si>
  <si>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</si>
  <si>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</si>
  <si>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</si>
  <si>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</si>
  <si>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</si>
  <si>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</si>
  <si>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</si>
  <si>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</si>
  <si>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</si>
  <si>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</si>
  <si>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</si>
  <si>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</si>
  <si>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</si>
  <si>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</si>
  <si>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</si>
  <si>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</si>
  <si>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</si>
  <si>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</si>
  <si>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</si>
  <si>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</si>
  <si>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</si>
  <si>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</si>
  <si>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</si>
  <si>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</si>
  <si>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</si>
  <si>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</si>
  <si>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</si>
  <si>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</si>
  <si>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</si>
  <si>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</si>
  <si>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</si>
  <si>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</si>
  <si>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</si>
  <si>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</si>
  <si>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</si>
  <si>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</si>
  <si>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</si>
  <si>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</si>
  <si>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</si>
  <si>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</si>
  <si>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</si>
  <si>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</si>
  <si>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</si>
  <si>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</si>
  <si>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</si>
  <si>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</si>
  <si>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</si>
  <si>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</si>
  <si>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</si>
  <si>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</si>
  <si>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</si>
  <si>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</si>
  <si>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</si>
  <si>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</si>
  <si>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</si>
  <si>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</si>
  <si>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</si>
  <si>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</si>
  <si>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</si>
  <si>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</si>
  <si>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</si>
  <si>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</si>
  <si>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</si>
  <si>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</si>
  <si>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</si>
  <si>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</si>
  <si>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</si>
  <si>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</si>
  <si>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</si>
  <si>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</si>
  <si>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</si>
  <si>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</si>
  <si>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</si>
  <si>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</si>
  <si>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</si>
  <si>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</si>
  <si>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</si>
  <si>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</si>
  <si>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</si>
  <si>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</si>
  <si>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</si>
  <si>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</si>
  <si>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</si>
  <si>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</si>
  <si>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</si>
  <si>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</si>
  <si>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</si>
  <si>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</si>
  <si>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</si>
  <si>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</si>
  <si>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</si>
  <si>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</si>
  <si>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</si>
  <si>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</si>
  <si>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</si>
  <si>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</si>
  <si>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</si>
  <si>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</si>
  <si>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</si>
  <si>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</si>
  <si>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</si>
  <si>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</si>
  <si>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</si>
  <si>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</si>
  <si>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</si>
  <si>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</si>
  <si>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</si>
  <si>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</si>
  <si>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</si>
  <si>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</si>
  <si>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</si>
  <si>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</si>
  <si>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</si>
  <si>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</si>
  <si>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</si>
  <si>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</si>
  <si>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</si>
  <si>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</si>
  <si>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</si>
  <si>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</si>
  <si>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</si>
  <si>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</si>
  <si>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</si>
  <si>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</si>
  <si>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</si>
  <si>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</si>
  <si>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</si>
  <si>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</si>
  <si>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</si>
  <si>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</si>
  <si>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</si>
  <si>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</si>
  <si>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</si>
  <si>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</si>
  <si>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</si>
  <si>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</si>
  <si>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</si>
  <si>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</si>
  <si>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</si>
  <si>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</si>
  <si>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</si>
  <si>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</si>
  <si>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</si>
  <si>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</si>
  <si>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</si>
  <si>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</si>
  <si>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</si>
  <si>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</si>
  <si>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</si>
  <si>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</si>
  <si>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</si>
  <si>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</si>
  <si>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</si>
  <si>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</si>
  <si>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</si>
  <si>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</si>
  <si>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</si>
  <si>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</si>
  <si>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</si>
  <si>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</si>
  <si>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</si>
  <si>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</si>
  <si>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</si>
  <si>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</si>
  <si>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</si>
  <si>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</si>
  <si>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</si>
  <si>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</si>
  <si>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</si>
  <si>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</si>
  <si>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</si>
  <si>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</si>
  <si>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</si>
  <si>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</si>
  <si>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</si>
  <si>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</si>
  <si>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</si>
  <si>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</si>
  <si>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</si>
  <si>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</si>
  <si>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</si>
  <si>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</si>
  <si>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</si>
  <si>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</si>
  <si>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</si>
  <si>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</si>
  <si>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</si>
  <si>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</si>
  <si>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</si>
  <si>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</si>
  <si>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</si>
  <si>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</si>
  <si>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</si>
  <si>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</si>
  <si>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</si>
  <si>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</si>
  <si>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</si>
  <si>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</si>
  <si>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</si>
  <si>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</si>
  <si>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</si>
  <si>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</si>
  <si>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</si>
  <si>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</si>
  <si>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</si>
  <si>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</si>
  <si>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</si>
  <si>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</si>
  <si>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</si>
  <si>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</si>
  <si>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</si>
  <si>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</si>
  <si>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</si>
  <si>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</si>
  <si>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</si>
  <si>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</si>
  <si>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</si>
  <si>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</si>
  <si>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</si>
  <si>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</si>
  <si>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</si>
  <si>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</si>
  <si>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</si>
  <si>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</si>
  <si>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</si>
  <si>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</si>
  <si>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</si>
  <si>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</si>
  <si>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</si>
  <si>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</si>
  <si>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</si>
  <si>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</si>
  <si>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</si>
  <si>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</si>
  <si>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</si>
  <si>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</si>
  <si>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</si>
  <si>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</si>
  <si>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</si>
  <si>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</si>
  <si>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</si>
  <si>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</si>
  <si>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</si>
  <si>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</si>
  <si>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</si>
  <si>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</si>
  <si>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</si>
  <si>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</si>
  <si>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</si>
  <si>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</si>
  <si>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</si>
  <si>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</si>
  <si>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</si>
  <si>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</si>
  <si>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</si>
  <si>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</si>
  <si>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</si>
  <si>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</si>
  <si>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</si>
  <si>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</si>
  <si>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</si>
  <si>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</si>
  <si>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</si>
  <si>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</si>
  <si>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</si>
  <si>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</si>
  <si>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</si>
  <si>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</si>
  <si>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</si>
  <si>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</si>
  <si>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</si>
  <si>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</si>
  <si>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</si>
  <si>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</si>
  <si>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</si>
  <si>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</si>
  <si>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</si>
  <si>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</si>
  <si>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</si>
  <si>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</si>
  <si>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</si>
  <si>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</si>
  <si>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</si>
  <si>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</si>
  <si>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</si>
  <si>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</si>
  <si>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</si>
  <si>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</si>
  <si>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</si>
  <si>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</si>
  <si>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</si>
  <si>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</si>
  <si>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</si>
  <si>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</si>
  <si>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</si>
  <si>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</si>
  <si>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</si>
  <si>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</si>
  <si>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</si>
  <si>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</si>
  <si>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</si>
  <si>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</si>
  <si>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</si>
  <si>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</si>
  <si>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</si>
  <si>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</si>
  <si>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</si>
  <si>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</si>
  <si>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</si>
  <si>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</si>
  <si>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</si>
  <si>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</si>
  <si>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</si>
  <si>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</si>
  <si>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</si>
  <si>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</si>
  <si>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</si>
  <si>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</si>
  <si>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</si>
  <si>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</si>
  <si>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</si>
  <si>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</si>
  <si>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</si>
  <si>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</si>
  <si>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</si>
  <si>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</si>
  <si>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</si>
  <si>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</si>
  <si>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</si>
  <si>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</si>
  <si>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</si>
  <si>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</si>
  <si>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</si>
  <si>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</si>
  <si>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</si>
  <si>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</si>
  <si>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</si>
  <si>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</si>
  <si>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</si>
  <si>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</si>
  <si>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</si>
  <si>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</si>
  <si>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</si>
  <si>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</si>
  <si>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</si>
  <si>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</si>
  <si>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</si>
  <si>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</si>
  <si>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</si>
  <si>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</si>
  <si>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</si>
  <si>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</si>
  <si>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</si>
  <si>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</si>
  <si>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</si>
  <si>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</si>
  <si>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</si>
  <si>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</si>
  <si>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</si>
  <si>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</si>
  <si>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</si>
  <si>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</si>
  <si>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</si>
  <si>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</si>
  <si>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</si>
  <si>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</si>
  <si>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</si>
  <si>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</si>
  <si>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</si>
  <si>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</si>
  <si>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</si>
  <si>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</si>
  <si>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</si>
  <si>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</si>
  <si>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</si>
  <si>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</si>
  <si>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</si>
  <si>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</si>
  <si>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</si>
  <si>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</si>
  <si>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</si>
  <si>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</si>
  <si>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</si>
  <si>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</si>
  <si>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</si>
  <si>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</si>
  <si>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</si>
  <si>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</si>
  <si>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</si>
  <si>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</si>
  <si>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</si>
  <si>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</si>
  <si>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</si>
  <si>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</si>
  <si>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</si>
  <si>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</si>
  <si>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</si>
  <si>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</si>
  <si>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</si>
  <si>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</si>
  <si>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</si>
  <si>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</si>
  <si>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</si>
  <si>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</si>
  <si>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</si>
  <si>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</si>
  <si>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</si>
  <si>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</si>
  <si>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</si>
  <si>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</si>
  <si>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</si>
  <si>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</si>
  <si>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</si>
  <si>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</si>
  <si>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</si>
  <si>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</si>
  <si>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</si>
  <si>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</si>
  <si>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</si>
  <si>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</si>
  <si>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</si>
  <si>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</si>
  <si>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</si>
  <si>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</si>
  <si>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</si>
  <si>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</si>
  <si>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</si>
  <si>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</si>
  <si>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</si>
  <si>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</si>
  <si>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</si>
  <si>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</si>
  <si>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</si>
  <si>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</si>
  <si>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</si>
  <si>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</si>
  <si>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</si>
  <si>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</si>
  <si>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</si>
  <si>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</si>
  <si>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</si>
  <si>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</si>
  <si>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</si>
  <si>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</si>
  <si>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</si>
  <si>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</si>
  <si>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</si>
  <si>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</si>
  <si>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</si>
  <si>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</si>
  <si>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</si>
  <si>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</si>
  <si>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</si>
  <si>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</si>
  <si>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</si>
  <si>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</si>
  <si>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</si>
  <si>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</si>
  <si>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</si>
  <si>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</si>
  <si>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</si>
  <si>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</si>
  <si>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</si>
  <si>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</si>
  <si>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</si>
  <si>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</si>
  <si>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</si>
  <si>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</si>
  <si>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</si>
  <si>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</si>
  <si>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</si>
  <si>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</si>
  <si>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</si>
  <si>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</si>
  <si>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</si>
  <si>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</si>
  <si>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</si>
  <si>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</si>
  <si>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</si>
  <si>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</si>
  <si>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</si>
  <si>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</si>
  <si>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</si>
  <si>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</si>
  <si>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</si>
  <si>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</si>
  <si>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</si>
  <si>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</si>
  <si>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</si>
  <si>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</si>
  <si>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</si>
  <si>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</si>
  <si>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</si>
  <si>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</si>
  <si>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</si>
  <si>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</si>
  <si>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</si>
  <si>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</si>
  <si>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</si>
  <si>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</si>
  <si>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</si>
  <si>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</si>
  <si>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</si>
  <si>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</si>
  <si>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</si>
  <si>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</si>
  <si>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</si>
  <si>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</si>
  <si>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</si>
  <si>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</si>
  <si>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</si>
  <si>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</si>
  <si>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</si>
  <si>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</si>
  <si>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</si>
  <si>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</si>
  <si>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</si>
  <si>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</si>
  <si>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</si>
  <si>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</si>
  <si>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</si>
  <si>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</si>
  <si>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</si>
  <si>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</si>
  <si>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</si>
  <si>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</si>
  <si>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</si>
  <si>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</si>
  <si>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</si>
  <si>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</si>
  <si>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</si>
  <si>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</si>
  <si>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</si>
  <si>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</si>
  <si>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</si>
  <si>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</si>
  <si>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</si>
  <si>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</si>
  <si>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</si>
  <si>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</si>
  <si>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</si>
  <si>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</si>
  <si>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</si>
  <si>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</si>
  <si>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</si>
  <si>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</si>
  <si>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</si>
  <si>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</si>
  <si>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</si>
  <si>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</si>
  <si>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</si>
  <si>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</si>
  <si>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</si>
  <si>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</si>
  <si>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</si>
  <si>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</si>
  <si>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</si>
  <si>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</si>
  <si>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</si>
  <si>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</si>
  <si>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</si>
  <si>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</si>
  <si>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</si>
  <si>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</si>
  <si>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</si>
  <si>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</si>
  <si>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</si>
  <si>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</si>
  <si>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</si>
  <si>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</si>
  <si>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</si>
  <si>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</si>
  <si>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</si>
  <si>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</si>
  <si>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</si>
  <si>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</si>
  <si>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</si>
  <si>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</si>
  <si>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</si>
  <si>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</si>
  <si>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</si>
  <si>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</si>
  <si>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</si>
  <si>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</si>
  <si>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</si>
  <si>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</si>
  <si>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</si>
  <si>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</si>
  <si>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</si>
  <si>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</si>
  <si>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</si>
  <si>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</si>
  <si>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</si>
  <si>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</si>
  <si>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</si>
  <si>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</si>
  <si>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</si>
  <si>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</si>
  <si>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</si>
  <si>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</si>
  <si>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</si>
  <si>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</si>
  <si>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</si>
  <si>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</si>
  <si>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</si>
  <si>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</si>
  <si>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</si>
  <si>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</si>
  <si>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</si>
  <si>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</si>
  <si>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</si>
  <si>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</si>
  <si>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</si>
  <si>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</si>
  <si>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</si>
  <si>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</si>
  <si>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</si>
  <si>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</si>
  <si>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</si>
  <si>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</si>
  <si>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</si>
  <si>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</si>
  <si>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</si>
  <si>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</si>
  <si>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</si>
  <si>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</si>
  <si>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</si>
  <si>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</si>
  <si>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</si>
  <si>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</si>
  <si>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</si>
  <si>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</si>
  <si>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</si>
  <si>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</si>
  <si>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</si>
  <si>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</si>
  <si>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</si>
  <si>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</si>
  <si>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</si>
  <si>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</si>
  <si>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</si>
  <si>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</si>
  <si>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</si>
  <si>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</si>
  <si>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</si>
  <si>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</si>
  <si>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</si>
  <si>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</si>
  <si>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</si>
  <si>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</si>
  <si>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</si>
  <si>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</si>
  <si>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</si>
  <si>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</si>
  <si>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</si>
  <si>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</si>
  <si>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</si>
  <si>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</si>
  <si>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</si>
  <si>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</si>
  <si>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</si>
  <si>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</si>
  <si>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</si>
  <si>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</si>
  <si>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</si>
  <si>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</si>
  <si>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</si>
  <si>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</si>
  <si>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</si>
  <si>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</si>
  <si>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</si>
  <si>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</si>
  <si>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</si>
  <si>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</si>
  <si>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</si>
  <si>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</si>
  <si>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</si>
  <si>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</si>
  <si>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</si>
  <si>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</si>
  <si>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</si>
  <si>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</si>
  <si>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</si>
  <si>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</si>
  <si>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</si>
  <si>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</si>
  <si>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</si>
  <si>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</si>
  <si>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</si>
  <si>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</si>
  <si>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</si>
  <si>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</si>
  <si>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</si>
  <si>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</si>
  <si>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</si>
  <si>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</si>
  <si>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</si>
  <si>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</si>
  <si>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</si>
  <si>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</si>
  <si>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</si>
  <si>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</si>
  <si>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</si>
  <si>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</si>
  <si>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</si>
  <si>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</si>
  <si>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</si>
  <si>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</si>
  <si>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</si>
  <si>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</si>
  <si>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</si>
  <si>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</si>
  <si>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</si>
  <si>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</si>
  <si>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</si>
  <si>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</si>
  <si>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</si>
  <si>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</si>
  <si>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</si>
  <si>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</si>
  <si>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</si>
  <si>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</si>
  <si>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</si>
  <si>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</si>
  <si>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</si>
  <si>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</si>
  <si>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</si>
  <si>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</si>
  <si>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</si>
  <si>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</si>
  <si>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</si>
  <si>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</si>
  <si>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</si>
  <si>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</si>
  <si>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</si>
  <si>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</si>
  <si>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</si>
  <si>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</si>
  <si>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</si>
  <si>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</si>
  <si>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</si>
  <si>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</si>
  <si>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</si>
  <si>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</si>
  <si>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</si>
  <si>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</si>
  <si>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</si>
  <si>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</si>
  <si>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</si>
  <si>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</si>
  <si>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</si>
  <si>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</si>
  <si>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</si>
  <si>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</si>
  <si>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</si>
  <si>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</si>
  <si>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</si>
  <si>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</si>
  <si>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</si>
  <si>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</si>
  <si>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</si>
  <si>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</si>
  <si>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</si>
  <si>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</si>
  <si>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</si>
  <si>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</si>
  <si>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</si>
  <si>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</si>
  <si>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</si>
  <si>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</si>
  <si>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</si>
  <si>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</si>
  <si>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</si>
  <si>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</si>
  <si>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</si>
  <si>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</si>
  <si>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</si>
  <si>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</si>
  <si>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</si>
  <si>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</si>
  <si>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</si>
  <si>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</si>
  <si>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</si>
  <si>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</si>
  <si>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</si>
  <si>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</si>
  <si>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</si>
  <si>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</si>
  <si>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</si>
  <si>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</si>
  <si>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</si>
  <si>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</si>
  <si>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</si>
  <si>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</si>
  <si>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</si>
  <si>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</si>
  <si>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</si>
  <si>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</si>
  <si>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</si>
  <si>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</si>
  <si>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</si>
  <si>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</si>
  <si>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</si>
  <si>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</si>
  <si>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</si>
  <si>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</si>
  <si>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</si>
  <si>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</si>
  <si>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</si>
  <si>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</si>
  <si>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</si>
  <si>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</si>
  <si>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</si>
  <si>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</si>
  <si>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</si>
  <si>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</si>
  <si>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</si>
  <si>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</si>
  <si>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</si>
  <si>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</si>
  <si>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</si>
  <si>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</si>
  <si>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</si>
  <si>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</si>
  <si>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</si>
  <si>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</si>
  <si>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</si>
  <si>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</si>
  <si>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</si>
  <si>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</si>
  <si>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</si>
  <si>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</si>
  <si>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</si>
  <si>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</si>
  <si>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</si>
  <si>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</si>
  <si>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</si>
  <si>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</si>
  <si>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</si>
  <si>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</si>
  <si>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</si>
  <si>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</si>
  <si>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</si>
  <si>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</si>
  <si>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</si>
  <si>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</si>
  <si>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</si>
  <si>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</si>
  <si>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</si>
  <si>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</si>
  <si>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</si>
  <si>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</si>
  <si>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</si>
  <si>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</si>
  <si>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</si>
  <si>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</si>
  <si>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</si>
  <si>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</si>
  <si>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</si>
  <si>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</si>
  <si>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</si>
  <si>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</si>
  <si>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</si>
  <si>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</si>
  <si>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</si>
  <si>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</si>
  <si>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</si>
  <si>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</si>
  <si>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</si>
  <si>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</si>
  <si>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</si>
  <si>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</si>
  <si>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</si>
  <si>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</si>
  <si>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</si>
  <si>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</si>
  <si>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</si>
  <si>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</si>
  <si>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</si>
  <si>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</si>
  <si>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</si>
  <si>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</si>
  <si>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</si>
  <si>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</si>
  <si>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</si>
  <si>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</si>
  <si>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</si>
  <si>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</si>
  <si>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</si>
  <si>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</si>
  <si>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</si>
  <si>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</si>
  <si>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</si>
  <si>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</si>
  <si>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</si>
  <si>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</si>
  <si>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</si>
  <si>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</si>
  <si>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</si>
  <si>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</si>
  <si>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</si>
  <si>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</si>
  <si>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</si>
  <si>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</si>
  <si>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</si>
  <si>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</si>
  <si>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</si>
  <si>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</si>
  <si>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</si>
  <si>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</si>
  <si>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</si>
  <si>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</si>
  <si>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</si>
  <si>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</si>
  <si>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</si>
  <si>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</si>
  <si>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</si>
  <si>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</si>
  <si>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</si>
  <si>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</si>
  <si>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</si>
  <si>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</si>
  <si>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</si>
  <si>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</si>
  <si>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</si>
  <si>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</si>
  <si>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</si>
  <si>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</si>
  <si>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</si>
  <si>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</si>
  <si>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</si>
  <si>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</si>
  <si>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</si>
  <si>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</si>
  <si>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</si>
  <si>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</si>
  <si>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</si>
  <si>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</si>
  <si>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</si>
  <si>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</si>
  <si>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</si>
  <si>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</si>
  <si>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</si>
  <si>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</si>
  <si>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</si>
  <si>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</si>
  <si>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</si>
  <si>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</si>
  <si>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</si>
  <si>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</si>
  <si>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</si>
  <si>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</si>
  <si>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</si>
  <si>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</si>
  <si>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</si>
  <si>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</si>
  <si>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</si>
  <si>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</si>
  <si>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</si>
  <si>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</si>
  <si>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</si>
  <si>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</si>
  <si>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</si>
  <si>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</si>
  <si>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</si>
  <si>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</si>
  <si>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</si>
  <si>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</si>
  <si>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</si>
  <si>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</si>
  <si>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</si>
  <si>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</si>
  <si>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</si>
  <si>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</si>
  <si>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</si>
  <si>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</si>
  <si>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</si>
  <si>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</si>
  <si>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</si>
  <si>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</si>
  <si>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</si>
  <si>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</si>
  <si>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</si>
  <si>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</si>
  <si>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</si>
  <si>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</si>
  <si>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</si>
  <si>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</si>
  <si>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</si>
  <si>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</si>
  <si>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</si>
  <si>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</si>
  <si>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</si>
  <si>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</si>
  <si>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</si>
  <si>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</si>
  <si>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</si>
  <si>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</si>
  <si>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</si>
  <si>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</si>
  <si>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</si>
  <si>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</si>
  <si>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</si>
  <si>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</si>
  <si>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</si>
  <si>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</si>
  <si>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</si>
  <si>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</si>
  <si>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</si>
  <si>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</si>
  <si>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</si>
  <si>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</si>
  <si>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</si>
  <si>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</si>
  <si>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</si>
  <si>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</si>
  <si>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</si>
  <si>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</si>
  <si>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</si>
  <si>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</si>
  <si>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</si>
  <si>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</si>
  <si>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</si>
  <si>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</si>
  <si>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</si>
  <si>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</si>
  <si>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</si>
  <si>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</si>
  <si>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</si>
  <si>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</si>
  <si>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</si>
  <si>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</si>
  <si>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</si>
  <si>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</si>
  <si>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</si>
  <si>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</si>
  <si>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</si>
  <si>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</si>
  <si>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</si>
  <si>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</si>
  <si>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</si>
  <si>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</si>
  <si>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</si>
  <si>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</si>
  <si>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</si>
  <si>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</si>
  <si>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</si>
  <si>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</si>
  <si>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</si>
  <si>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</si>
  <si>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</si>
  <si>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</si>
  <si>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</si>
  <si>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</si>
  <si>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</si>
  <si>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</si>
  <si>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</si>
  <si>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</si>
  <si>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</si>
  <si>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</si>
  <si>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</si>
  <si>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</si>
  <si>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</si>
  <si>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</si>
  <si>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</si>
  <si>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</si>
  <si>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</si>
  <si>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</si>
  <si>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</si>
  <si>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</si>
  <si>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</si>
  <si>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</si>
  <si>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</si>
  <si>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</si>
  <si>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</si>
  <si>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</si>
  <si>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</si>
  <si>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</si>
  <si>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</si>
  <si>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</si>
  <si>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</si>
  <si>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</si>
  <si>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</si>
  <si>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</si>
  <si>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</si>
  <si>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</si>
  <si>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</si>
  <si>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</si>
  <si>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</si>
  <si>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</si>
  <si>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</si>
  <si>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</si>
  <si>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</si>
  <si>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</si>
  <si>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</si>
  <si>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</si>
  <si>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</si>
  <si>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</si>
  <si>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</si>
  <si>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</si>
  <si>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</si>
  <si>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</si>
  <si>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</si>
  <si>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</si>
  <si>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</si>
  <si>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</si>
  <si>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</si>
  <si>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</si>
  <si>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</si>
  <si>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</si>
  <si>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</si>
  <si>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</si>
  <si>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</si>
  <si>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</si>
  <si>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</si>
  <si>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</si>
  <si>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</si>
  <si>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</si>
  <si>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</si>
  <si>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</si>
  <si>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</si>
  <si>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</si>
  <si>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</si>
  <si>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</si>
  <si>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</si>
  <si>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</si>
  <si>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</si>
  <si>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</si>
  <si>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</si>
  <si>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</si>
  <si>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</si>
  <si>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</si>
  <si>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</si>
  <si>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</si>
  <si>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</si>
  <si>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</si>
  <si>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</si>
  <si>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</si>
  <si>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</si>
  <si>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</si>
  <si>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</si>
  <si>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</si>
  <si>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</si>
  <si>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</si>
  <si>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</si>
  <si>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</si>
  <si>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</si>
  <si>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</si>
  <si>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</si>
  <si>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</si>
  <si>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</si>
  <si>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</si>
  <si>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</si>
  <si>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</si>
  <si>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</si>
  <si>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</si>
  <si>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</si>
  <si>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</si>
  <si>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</si>
  <si>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</si>
  <si>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</si>
  <si>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</si>
  <si>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</si>
  <si>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</si>
  <si>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</si>
  <si>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</si>
  <si>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</si>
  <si>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</si>
  <si>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</si>
  <si>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</si>
  <si>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</si>
  <si>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</si>
  <si>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</si>
  <si>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</si>
  <si>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</si>
  <si>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</si>
  <si>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</si>
  <si>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</si>
  <si>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</si>
  <si>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</si>
  <si>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</si>
  <si>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</si>
  <si>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</si>
  <si>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</si>
  <si>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</si>
  <si>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</si>
  <si>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</si>
  <si>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</si>
  <si>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</si>
  <si>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</si>
  <si>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</si>
  <si>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</si>
  <si>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</si>
  <si>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</si>
  <si>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</si>
  <si>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</si>
  <si>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</si>
  <si>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</si>
  <si>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</si>
  <si>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</si>
  <si>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</si>
  <si>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</si>
  <si>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</si>
  <si>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</si>
  <si>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</si>
  <si>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</si>
  <si>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</si>
  <si>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</si>
  <si>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</si>
  <si>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</si>
  <si>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</si>
  <si>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</si>
  <si>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</si>
  <si>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</si>
  <si>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</si>
  <si>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</si>
  <si>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</si>
  <si>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</si>
  <si>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</si>
  <si>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</si>
  <si>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</si>
  <si>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</si>
  <si>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</si>
  <si>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</si>
  <si>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</si>
  <si>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</si>
  <si>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</si>
  <si>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</si>
  <si>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</si>
  <si>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</si>
  <si>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</si>
  <si>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</si>
  <si>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</si>
  <si>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</si>
  <si>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</si>
  <si>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</si>
  <si>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</si>
  <si>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</si>
  <si>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</si>
  <si>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</si>
  <si>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</si>
  <si>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</si>
  <si>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</si>
  <si>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</si>
  <si>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</si>
  <si>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</si>
  <si>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</si>
  <si>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</si>
  <si>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</si>
  <si>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</si>
  <si>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</si>
  <si>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</si>
  <si>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</si>
  <si>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</si>
  <si>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</si>
  <si>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</si>
  <si>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</si>
  <si>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</si>
  <si>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</si>
  <si>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</si>
  <si>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</si>
  <si>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</si>
  <si>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</si>
  <si>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</si>
  <si>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</si>
  <si>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</si>
  <si>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</si>
  <si>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</si>
  <si>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</si>
  <si>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</si>
  <si>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</si>
  <si>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</si>
  <si>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</si>
  <si>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</si>
  <si>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</si>
  <si>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</si>
  <si>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</si>
  <si>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</si>
  <si>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</si>
  <si>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</si>
  <si>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</si>
  <si>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</si>
  <si>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</si>
  <si>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</si>
  <si>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</si>
  <si>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</si>
  <si>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</si>
  <si>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</si>
  <si>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</si>
  <si>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</si>
  <si>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</si>
  <si>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</si>
  <si>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</si>
  <si>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</si>
  <si>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</si>
  <si>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</si>
  <si>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</si>
  <si>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</si>
  <si>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</si>
  <si>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</si>
  <si>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</si>
  <si>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</si>
  <si>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</si>
  <si>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</si>
  <si>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</si>
  <si>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</si>
  <si>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</si>
  <si>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</si>
  <si>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</si>
  <si>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</si>
  <si>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</si>
  <si>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</si>
  <si>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</si>
  <si>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</si>
  <si>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</si>
  <si>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</si>
  <si>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</si>
  <si>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</si>
  <si>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</si>
  <si>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</si>
  <si>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</si>
  <si>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</si>
  <si>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</si>
  <si>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</si>
  <si>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</si>
  <si>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</si>
  <si>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</si>
  <si>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</si>
  <si>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</si>
  <si>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</si>
  <si>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</si>
  <si>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</si>
  <si>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</si>
  <si>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</si>
  <si>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</si>
  <si>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</si>
  <si>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</si>
  <si>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</si>
  <si>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</si>
  <si>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</si>
  <si>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</si>
  <si>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</si>
  <si>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</si>
  <si>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</si>
  <si>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</si>
  <si>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</si>
  <si>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</si>
  <si>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</si>
  <si>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</si>
  <si>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</si>
  <si>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</si>
  <si>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</si>
  <si>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</si>
  <si>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</si>
  <si>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</si>
  <si>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</si>
  <si>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</si>
  <si>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</si>
  <si>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</si>
  <si>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</si>
  <si>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</si>
  <si>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</si>
  <si>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</si>
  <si>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</si>
  <si>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</si>
  <si>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</si>
  <si>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</si>
  <si>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</si>
  <si>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</si>
  <si>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</si>
  <si>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</si>
  <si>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</si>
  <si>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</si>
  <si>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</si>
  <si>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</si>
  <si>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</si>
  <si>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</si>
  <si>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</si>
  <si>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</si>
  <si>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</si>
  <si>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</si>
  <si>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</si>
  <si>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</si>
  <si>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</si>
  <si>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</si>
  <si>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</si>
  <si>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</si>
  <si>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</si>
  <si>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</si>
  <si>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</si>
  <si>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</si>
  <si>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</si>
  <si>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</si>
  <si>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</si>
  <si>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</si>
  <si>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</si>
  <si>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</si>
  <si>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</si>
  <si>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</si>
  <si>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</si>
  <si>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</si>
  <si>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</si>
  <si>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</si>
  <si>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</si>
  <si>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</si>
  <si>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</si>
  <si>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</si>
  <si>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</si>
  <si>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</si>
  <si>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</si>
  <si>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</si>
  <si>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</si>
  <si>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</si>
  <si>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</si>
  <si>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</si>
  <si>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</si>
  <si>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</si>
  <si>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</si>
  <si>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</si>
  <si>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</si>
  <si>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</si>
  <si>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</si>
  <si>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</si>
  <si>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</si>
  <si>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</si>
  <si>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</si>
  <si>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</si>
  <si>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</si>
  <si>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</si>
  <si>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</si>
  <si>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</si>
  <si>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</si>
  <si>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</si>
  <si>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</si>
  <si>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</si>
  <si>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</si>
  <si>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</si>
  <si>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</si>
  <si>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</si>
  <si>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</si>
  <si>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</si>
  <si>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</si>
  <si>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</si>
  <si>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</si>
  <si>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</si>
  <si>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</si>
  <si>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</si>
  <si>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</si>
  <si>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</si>
  <si>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</si>
  <si>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</si>
  <si>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</si>
  <si>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</si>
  <si>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</si>
  <si>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</si>
  <si>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</si>
  <si>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</si>
  <si>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</si>
  <si>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</si>
  <si>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</si>
  <si>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</si>
  <si>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</si>
  <si>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</si>
  <si>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</si>
  <si>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</si>
  <si>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</si>
  <si>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</si>
  <si>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</si>
  <si>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</si>
  <si>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</si>
  <si>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</si>
  <si>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</si>
  <si>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</si>
  <si>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</si>
  <si>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</si>
  <si>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</si>
  <si>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</si>
  <si>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</si>
  <si>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</si>
  <si>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</si>
  <si>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</si>
  <si>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</si>
  <si>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</si>
  <si>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</si>
  <si>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</si>
  <si>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</si>
  <si>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</si>
  <si>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</si>
  <si>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</si>
  <si>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</si>
  <si>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</si>
  <si>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</si>
  <si>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</si>
  <si>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</si>
  <si>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</si>
  <si>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</si>
  <si>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</si>
  <si>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</si>
  <si>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</si>
  <si>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</si>
  <si>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</si>
  <si>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</si>
  <si>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</si>
  <si>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</si>
  <si>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</si>
  <si>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</si>
  <si>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</si>
  <si>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</si>
  <si>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</si>
  <si>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</si>
  <si>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</si>
  <si>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</si>
  <si>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</si>
  <si>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</si>
  <si>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</si>
  <si>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</si>
  <si>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</si>
  <si>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</si>
  <si>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</si>
  <si>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</si>
  <si>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</si>
  <si>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</si>
  <si>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</si>
  <si>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</si>
  <si>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</si>
  <si>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</si>
  <si>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</si>
  <si>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</si>
  <si>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</si>
  <si>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</si>
  <si>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</si>
  <si>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</si>
  <si>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</si>
  <si>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</si>
  <si>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</si>
  <si>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</si>
  <si>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</si>
  <si>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</si>
  <si>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</si>
  <si>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</si>
  <si>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</si>
  <si>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</si>
  <si>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</si>
  <si>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</si>
  <si>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</si>
  <si>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</si>
  <si>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</si>
  <si>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</si>
  <si>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</si>
  <si>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</si>
  <si>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</si>
  <si>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</si>
  <si>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</si>
  <si>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</si>
  <si>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</si>
  <si>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</si>
  <si>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</si>
  <si>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</si>
  <si>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</si>
  <si>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</si>
  <si>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</si>
  <si>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</si>
  <si>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</si>
  <si>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</si>
  <si>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</si>
  <si>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</si>
  <si>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</si>
  <si>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</si>
  <si>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</si>
  <si>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</si>
  <si>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</si>
  <si>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</si>
  <si>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</si>
  <si>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</si>
  <si>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</si>
  <si>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</si>
  <si>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</si>
  <si>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</si>
  <si>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</si>
  <si>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</si>
  <si>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</si>
  <si>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</si>
  <si>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</si>
  <si>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</si>
  <si>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</si>
  <si>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</si>
  <si>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</si>
  <si>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</si>
  <si>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</si>
  <si>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</si>
  <si>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</si>
  <si>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</si>
  <si>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</si>
  <si>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</si>
  <si>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</si>
  <si>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</si>
  <si>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</si>
  <si>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</si>
  <si>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</si>
  <si>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</si>
  <si>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</si>
  <si>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</si>
  <si>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</si>
  <si>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</si>
  <si>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</si>
  <si>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</si>
  <si>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</si>
  <si>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</si>
  <si>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</si>
  <si>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</si>
  <si>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</si>
  <si>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</si>
  <si>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</si>
  <si>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</si>
  <si>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</si>
  <si>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</si>
  <si>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</si>
  <si>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</si>
  <si>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</si>
  <si>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</si>
  <si>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</si>
  <si>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</si>
  <si>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</si>
  <si>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</si>
  <si>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</si>
  <si>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</si>
  <si>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</si>
  <si>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</si>
  <si>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</si>
  <si>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</si>
  <si>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</si>
  <si>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</si>
  <si>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</si>
  <si>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</si>
  <si>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</si>
  <si>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</si>
  <si>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</si>
  <si>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</si>
  <si>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</si>
  <si>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</si>
  <si>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</si>
  <si>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</si>
  <si>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</si>
  <si>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</si>
  <si>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</si>
  <si>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</si>
  <si>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</si>
  <si>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</si>
  <si>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</si>
  <si>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</si>
  <si>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</si>
  <si>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</si>
  <si>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</si>
  <si>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</si>
  <si>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</si>
  <si>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</si>
  <si>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</si>
  <si>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</si>
  <si>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</si>
  <si>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</si>
  <si>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</si>
  <si>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</si>
  <si>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</si>
  <si>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</si>
  <si>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</si>
  <si>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</si>
  <si>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</si>
  <si>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</si>
  <si>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</si>
  <si>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</si>
  <si>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</si>
  <si>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</si>
  <si>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</si>
  <si>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</si>
  <si>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</si>
  <si>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</si>
  <si>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</si>
  <si>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</si>
  <si>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</si>
  <si>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</si>
  <si>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</si>
  <si>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</si>
  <si>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</si>
  <si>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</si>
  <si>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</si>
  <si>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</si>
  <si>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</si>
  <si>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</si>
  <si>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</si>
  <si>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</si>
  <si>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</si>
  <si>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</si>
  <si>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</si>
  <si>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</si>
  <si>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</si>
  <si>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</si>
  <si>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</si>
  <si>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</si>
  <si>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</si>
  <si>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</si>
  <si>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</si>
  <si>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</si>
  <si>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</si>
  <si>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</si>
  <si>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</si>
  <si>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</si>
  <si>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</si>
  <si>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</si>
  <si>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</si>
  <si>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</si>
  <si>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</si>
  <si>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</si>
  <si>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</si>
  <si>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</si>
  <si>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</si>
  <si>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</si>
  <si>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</si>
  <si>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</si>
  <si>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</si>
  <si>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</si>
  <si>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</si>
  <si>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</si>
  <si>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</si>
  <si>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</si>
  <si>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</si>
  <si>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</si>
  <si>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</si>
  <si>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</si>
  <si>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</si>
  <si>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</si>
  <si>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</si>
  <si>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</si>
  <si>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</si>
  <si>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</si>
  <si>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</si>
  <si>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</si>
  <si>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</si>
  <si>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</si>
  <si>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</si>
  <si>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</si>
  <si>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</si>
  <si>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</si>
  <si>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</si>
  <si>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</si>
  <si>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</si>
  <si>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</si>
  <si>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</si>
  <si>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</si>
  <si>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</si>
  <si>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</si>
  <si>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</si>
  <si>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</si>
  <si>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</si>
  <si>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</si>
  <si>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</si>
  <si>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</si>
  <si>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</si>
  <si>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</si>
  <si>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</si>
  <si>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</si>
  <si>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</si>
  <si>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</si>
  <si>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</si>
  <si>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</si>
  <si>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</si>
  <si>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</si>
  <si>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</si>
  <si>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</si>
  <si>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</si>
  <si>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</si>
  <si>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</si>
  <si>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</si>
  <si>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</si>
  <si>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</si>
  <si>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</si>
  <si>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</si>
  <si>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</si>
  <si>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</si>
  <si>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</si>
  <si>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</si>
  <si>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</si>
  <si>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</si>
  <si>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</si>
  <si>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</si>
  <si>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</si>
  <si>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</si>
  <si>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</si>
  <si>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</si>
  <si>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</si>
  <si>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</si>
  <si>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</si>
  <si>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</si>
  <si>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</si>
  <si>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</si>
  <si>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</si>
  <si>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</si>
  <si>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</si>
  <si>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</si>
  <si>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</si>
  <si>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</si>
  <si>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</si>
  <si>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</si>
  <si>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</si>
  <si>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</si>
  <si>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</si>
  <si>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</si>
  <si>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</si>
  <si>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</si>
  <si>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</si>
  <si>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</si>
  <si>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</si>
  <si>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</si>
  <si>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</si>
  <si>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</si>
  <si>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</si>
  <si>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</si>
  <si>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</si>
  <si>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</si>
  <si>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</si>
  <si>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</si>
  <si>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</si>
  <si>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</si>
  <si>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</si>
  <si>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</si>
  <si>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</si>
  <si>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</si>
  <si>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</si>
  <si>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</si>
  <si>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</si>
  <si>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</si>
  <si>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</si>
  <si>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</si>
  <si>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</si>
  <si>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</si>
  <si>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</si>
  <si>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</si>
  <si>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</si>
  <si>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</si>
  <si>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</si>
  <si>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</si>
  <si>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</si>
  <si>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</si>
  <si>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</si>
  <si>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</si>
  <si>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</si>
  <si>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</si>
  <si>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</si>
  <si>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</si>
  <si>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</si>
  <si>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</si>
  <si>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</si>
  <si>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</si>
  <si>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</si>
  <si>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</si>
  <si>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</si>
  <si>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</si>
  <si>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</si>
  <si>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</si>
  <si>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</si>
  <si>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</si>
  <si>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</si>
  <si>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</si>
  <si>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</si>
  <si>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</si>
  <si>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</si>
  <si>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</si>
  <si>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</si>
  <si>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</si>
  <si>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</si>
  <si>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</si>
  <si>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</si>
  <si>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</si>
  <si>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</si>
  <si>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</si>
  <si>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</si>
  <si>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</si>
  <si>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</si>
  <si>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</si>
  <si>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</si>
  <si>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</si>
  <si>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</si>
  <si>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</si>
  <si>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</si>
  <si>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</si>
  <si>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</si>
  <si>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</si>
  <si>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</si>
  <si>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</si>
  <si>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</si>
  <si>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</si>
  <si>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</si>
  <si>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</si>
  <si>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</si>
  <si>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</si>
  <si>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</si>
  <si>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</si>
  <si>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</si>
  <si>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</si>
  <si>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</si>
  <si>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</si>
  <si>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</si>
  <si>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</si>
  <si>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</si>
  <si>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</si>
  <si>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</si>
  <si>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</si>
  <si>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</si>
  <si>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</si>
  <si>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</si>
  <si>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</si>
  <si>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</si>
  <si>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</si>
  <si>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</si>
  <si>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</si>
  <si>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</si>
  <si>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</si>
  <si>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</si>
  <si>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</si>
  <si>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</si>
  <si>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</si>
  <si>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</si>
  <si>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</si>
  <si>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</si>
  <si>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</si>
  <si>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</si>
  <si>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</si>
  <si>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</si>
  <si>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</si>
  <si>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</si>
  <si>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</si>
  <si>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</si>
  <si>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</si>
  <si>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</si>
  <si>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</si>
  <si>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</si>
  <si>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</si>
  <si>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</si>
  <si>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</si>
  <si>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</si>
  <si>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</si>
  <si>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</si>
  <si>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</si>
  <si>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</si>
  <si>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</si>
  <si>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</si>
  <si>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</si>
  <si>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</si>
  <si>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</si>
  <si>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</si>
  <si>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</si>
  <si>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</si>
  <si>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</si>
  <si>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</si>
  <si>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</si>
  <si>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</si>
  <si>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</si>
  <si>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</si>
  <si>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</si>
  <si>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</si>
  <si>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</si>
  <si>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</si>
  <si>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</si>
  <si>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</si>
  <si>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</si>
  <si>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</si>
  <si>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</si>
  <si>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</si>
  <si>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</si>
  <si>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</si>
  <si>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</si>
  <si>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</si>
  <si>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</si>
  <si>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</si>
  <si>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</si>
  <si>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</si>
  <si>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</si>
  <si>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</si>
  <si>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</si>
  <si>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</si>
  <si>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</si>
  <si>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</si>
  <si>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</si>
  <si>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</si>
  <si>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</si>
  <si>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</si>
  <si>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</si>
  <si>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</si>
  <si>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</si>
  <si>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</si>
  <si>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</si>
  <si>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</si>
  <si>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</si>
  <si>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</si>
  <si>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</si>
  <si>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</si>
  <si>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</si>
  <si>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</si>
  <si>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</si>
  <si>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</si>
  <si>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</si>
  <si>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</si>
  <si>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</si>
  <si>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</si>
  <si>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</si>
  <si>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</si>
  <si>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</si>
  <si>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</si>
  <si>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</si>
  <si>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</si>
  <si>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</si>
  <si>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</si>
  <si>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</si>
  <si>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</si>
  <si>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</si>
  <si>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</si>
  <si>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</si>
  <si>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</si>
  <si>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</si>
  <si>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</si>
  <si>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</si>
  <si>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</si>
  <si>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</si>
  <si>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</si>
  <si>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</si>
  <si>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</si>
  <si>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</si>
  <si>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</si>
  <si>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</si>
  <si>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</si>
  <si>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</si>
  <si>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</si>
  <si>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</si>
  <si>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</si>
  <si>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</si>
  <si>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</si>
  <si>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</si>
  <si>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</si>
  <si>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</si>
  <si>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</si>
  <si>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</si>
  <si>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</si>
  <si>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</si>
  <si>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</si>
  <si>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</si>
  <si>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</si>
  <si>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</si>
  <si>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</si>
  <si>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</si>
  <si>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</si>
  <si>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</si>
  <si>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</si>
  <si>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</si>
  <si>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</si>
  <si>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</si>
  <si>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</si>
  <si>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</si>
  <si>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</si>
  <si>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</si>
  <si>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</si>
  <si>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</si>
  <si>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</si>
  <si>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</si>
  <si>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</si>
  <si>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</si>
  <si>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</si>
  <si>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</si>
  <si>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</si>
  <si>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</si>
  <si>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</si>
  <si>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</si>
  <si>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</si>
  <si>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</si>
  <si>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</si>
  <si>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</si>
  <si>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</si>
  <si>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</si>
  <si>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</si>
  <si>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</si>
  <si>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</si>
  <si>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</si>
  <si>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</si>
  <si>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</si>
  <si>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</si>
  <si>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</si>
  <si>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</si>
  <si>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</si>
  <si>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</si>
  <si>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</si>
  <si>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</si>
  <si>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</si>
  <si>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</si>
  <si>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</si>
  <si>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</si>
  <si>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</si>
  <si>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</si>
  <si>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</si>
  <si>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</si>
  <si>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</si>
  <si>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</si>
  <si>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</si>
  <si>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</si>
  <si>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</si>
  <si>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</si>
  <si>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</si>
  <si>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</si>
  <si>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</si>
  <si>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</si>
  <si>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</si>
  <si>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</si>
  <si>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</si>
  <si>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</si>
  <si>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</si>
  <si>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</si>
  <si>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</si>
  <si>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</si>
  <si>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</si>
  <si>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</si>
  <si>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</si>
  <si>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</si>
  <si>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</si>
  <si>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</si>
  <si>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</si>
  <si>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</si>
  <si>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</si>
  <si>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</si>
  <si>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</si>
  <si>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</si>
  <si>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</si>
  <si>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</si>
  <si>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</si>
  <si>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</si>
  <si>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</si>
  <si>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</si>
  <si>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</si>
  <si>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</si>
  <si>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</si>
  <si>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</si>
  <si>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</si>
  <si>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</si>
  <si>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</si>
  <si>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</si>
  <si>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</si>
  <si>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</si>
  <si>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</si>
  <si>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</si>
  <si>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</si>
  <si>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</si>
  <si>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</si>
  <si>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</si>
  <si>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</si>
  <si>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</si>
  <si>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</si>
  <si>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</si>
  <si>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</si>
  <si>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</si>
  <si>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</si>
  <si>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</si>
  <si>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</si>
  <si>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</si>
  <si>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</si>
  <si>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</si>
  <si>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</si>
  <si>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</si>
  <si>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</si>
  <si>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</si>
  <si>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</si>
  <si>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</si>
  <si>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</si>
  <si>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</si>
  <si>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</si>
  <si>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</si>
  <si>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</si>
  <si>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</si>
  <si>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</si>
  <si>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</si>
  <si>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</si>
  <si>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</si>
  <si>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</si>
  <si>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</si>
  <si>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</si>
  <si>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</si>
  <si>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</si>
  <si>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</si>
  <si>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</si>
  <si>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</si>
  <si>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</si>
  <si>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</si>
  <si>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</si>
  <si>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</si>
  <si>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</si>
  <si>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</si>
  <si>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</si>
  <si>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</si>
  <si>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</si>
  <si>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</si>
  <si>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</si>
  <si>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</si>
  <si>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</si>
  <si>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</si>
  <si>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</si>
  <si>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</si>
  <si>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</si>
  <si>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</si>
  <si>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</si>
  <si>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</si>
  <si>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</si>
  <si>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</si>
  <si>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</si>
  <si>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</si>
  <si>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</si>
  <si>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</si>
  <si>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</si>
  <si>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</si>
  <si>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</si>
  <si>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</si>
  <si>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</si>
  <si>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</si>
  <si>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</si>
  <si>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</si>
  <si>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</si>
  <si>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</si>
  <si>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</si>
  <si>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</si>
  <si>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</si>
  <si>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</si>
  <si>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</si>
  <si>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</si>
  <si>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</si>
  <si>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</si>
  <si>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</si>
  <si>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</si>
  <si>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</si>
  <si>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</si>
  <si>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</si>
  <si>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</si>
  <si>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</si>
  <si>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</si>
  <si>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</si>
  <si>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</si>
  <si>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</si>
  <si>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</si>
  <si>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</si>
  <si>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</si>
  <si>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</si>
  <si>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</si>
  <si>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</si>
  <si>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</si>
  <si>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</si>
  <si>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</si>
  <si>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</si>
  <si>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</si>
  <si>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</si>
  <si>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</si>
  <si>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</si>
  <si>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</si>
  <si>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</si>
  <si>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</si>
  <si>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</si>
  <si>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</si>
  <si>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</si>
  <si>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</si>
  <si>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</si>
  <si>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</si>
  <si>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</si>
  <si>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</si>
  <si>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</si>
  <si>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</si>
  <si>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</si>
  <si>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</si>
  <si>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</si>
  <si>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</si>
  <si>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</si>
  <si>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</si>
  <si>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</si>
  <si>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</si>
  <si>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</si>
  <si>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</si>
  <si>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</si>
  <si>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</si>
  <si>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</si>
  <si>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</si>
  <si>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</si>
  <si>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</si>
  <si>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</si>
  <si>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</si>
  <si>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</si>
  <si>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</si>
  <si>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</si>
  <si>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</si>
  <si>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</si>
  <si>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</si>
  <si>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</si>
  <si>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</si>
  <si>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</si>
  <si>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</si>
  <si>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</si>
  <si>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</si>
  <si>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</si>
  <si>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</si>
  <si>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</si>
  <si>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</si>
  <si>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</si>
  <si>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</si>
  <si>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</si>
  <si>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</si>
  <si>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</si>
  <si>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</si>
  <si>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</si>
  <si>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</si>
  <si>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</si>
  <si>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</si>
  <si>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</si>
  <si>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</si>
  <si>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</si>
  <si>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</si>
  <si>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</si>
  <si>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</si>
  <si>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</si>
  <si>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</si>
  <si>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</si>
  <si>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</si>
  <si>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</si>
  <si>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</si>
  <si>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</si>
  <si>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</si>
  <si>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</si>
  <si>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</si>
  <si>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</si>
  <si>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</si>
  <si>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</si>
  <si>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</si>
  <si>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</si>
  <si>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</si>
  <si>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</si>
  <si>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</si>
  <si>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</si>
  <si>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</si>
  <si>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</si>
  <si>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</si>
  <si>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</si>
  <si>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</si>
  <si>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</si>
  <si>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</si>
  <si>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</si>
  <si>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</si>
  <si>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</si>
  <si>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</si>
  <si>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</si>
  <si>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</si>
  <si>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</si>
  <si>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</si>
  <si>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</si>
  <si>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</si>
  <si>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</si>
  <si>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</si>
  <si>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</si>
  <si>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</si>
  <si>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</si>
  <si>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</si>
  <si>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</si>
  <si>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</si>
  <si>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</si>
  <si>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</si>
  <si>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</si>
  <si>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</si>
  <si>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</si>
  <si>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</si>
  <si>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</si>
  <si>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</si>
  <si>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</si>
  <si>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</si>
  <si>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</si>
  <si>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</si>
  <si>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</si>
  <si>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</si>
  <si>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</si>
  <si>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</si>
  <si>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</si>
  <si>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</si>
  <si>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</si>
  <si>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</si>
  <si>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</si>
  <si>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</si>
  <si>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</si>
  <si>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</si>
  <si>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</si>
  <si>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</si>
  <si>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</si>
  <si>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</si>
  <si>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</si>
  <si>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</si>
  <si>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</si>
  <si>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</si>
  <si>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</si>
  <si>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</si>
  <si>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</si>
  <si>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</si>
  <si>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</si>
  <si>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</si>
  <si>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</si>
  <si>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</si>
  <si>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</si>
  <si>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</si>
  <si>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</si>
  <si>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</si>
  <si>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</si>
  <si>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</si>
  <si>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</si>
  <si>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</si>
  <si>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</si>
  <si>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</si>
  <si>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</si>
  <si>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</si>
  <si>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</si>
  <si>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</si>
  <si>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</si>
  <si>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</si>
  <si>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</si>
  <si>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</si>
  <si>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</si>
  <si>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</si>
  <si>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</si>
  <si>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</si>
  <si>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</si>
  <si>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</si>
  <si>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</si>
  <si>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</si>
  <si>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</si>
  <si>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</si>
  <si>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</si>
  <si>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</si>
  <si>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</si>
  <si>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</si>
  <si>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</si>
  <si>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</si>
  <si>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</si>
  <si>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</si>
  <si>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</si>
  <si>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</si>
  <si>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</si>
  <si>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</si>
  <si>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</si>
  <si>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</si>
  <si>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</si>
  <si>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</si>
  <si>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</si>
  <si>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</si>
  <si>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</si>
  <si>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</si>
  <si>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</si>
  <si>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</si>
  <si>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</si>
  <si>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</si>
  <si>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</si>
  <si>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</si>
  <si>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</si>
  <si>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</si>
  <si>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</si>
  <si>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</si>
  <si>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</si>
  <si>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</si>
  <si>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</si>
  <si>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</si>
  <si>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</si>
  <si>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</si>
  <si>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</si>
  <si>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</si>
  <si>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</si>
  <si>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</si>
  <si>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</si>
  <si>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</si>
  <si>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</si>
  <si>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</si>
  <si>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</si>
  <si>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</si>
  <si>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</si>
  <si>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</si>
  <si>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</si>
  <si>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</si>
  <si>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</si>
  <si>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</si>
  <si>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</si>
  <si>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</si>
  <si>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</si>
  <si>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</si>
  <si>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</si>
  <si>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</si>
  <si>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</si>
  <si>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</si>
  <si>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</si>
  <si>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</si>
  <si>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</si>
  <si>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</si>
  <si>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</si>
  <si>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</si>
  <si>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</si>
  <si>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</si>
  <si>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</si>
  <si>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</si>
  <si>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</si>
  <si>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</si>
  <si>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</si>
  <si>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</si>
  <si>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</si>
  <si>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</si>
  <si>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</si>
  <si>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</si>
  <si>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</si>
  <si>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</si>
  <si>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</si>
  <si>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</si>
  <si>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</si>
  <si>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</si>
  <si>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</si>
  <si>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</si>
  <si>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</si>
  <si>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</si>
  <si>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</si>
  <si>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</si>
  <si>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</si>
  <si>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</si>
  <si>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</si>
  <si>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</si>
  <si>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</si>
  <si>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</si>
  <si>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</si>
  <si>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</si>
  <si>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</si>
  <si>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</si>
  <si>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</si>
  <si>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</si>
  <si>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</si>
  <si>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</si>
  <si>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</si>
  <si>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</si>
  <si>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</si>
  <si>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</si>
  <si>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</si>
  <si>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</si>
  <si>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</si>
  <si>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</si>
  <si>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</si>
  <si>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</si>
  <si>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</si>
  <si>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</si>
  <si>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</si>
  <si>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</si>
  <si>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</si>
  <si>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</si>
  <si>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</si>
  <si>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</si>
  <si>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</si>
  <si>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</si>
  <si>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</si>
  <si>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</si>
  <si>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</si>
  <si>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</si>
  <si>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</si>
  <si>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</si>
  <si>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</si>
  <si>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</si>
  <si>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</si>
  <si>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</si>
  <si>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</si>
  <si>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</si>
  <si>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</si>
  <si>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</si>
  <si>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</si>
  <si>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</si>
  <si>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</si>
  <si>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</si>
  <si>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</si>
  <si>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</si>
  <si>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</si>
  <si>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</si>
  <si>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</si>
  <si>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</si>
  <si>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</si>
  <si>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</si>
  <si>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</si>
  <si>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</si>
  <si>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</si>
  <si>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</si>
  <si>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</si>
  <si>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</si>
  <si>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</si>
  <si>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</si>
  <si>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</si>
  <si>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</si>
  <si>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</si>
  <si>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</si>
  <si>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</si>
  <si>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</si>
  <si>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</si>
  <si>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</si>
  <si>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</si>
  <si>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</si>
  <si>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</si>
  <si>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</si>
  <si>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</si>
  <si>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</si>
  <si>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</si>
  <si>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</si>
  <si>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</si>
  <si>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</si>
  <si>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</si>
  <si>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</si>
  <si>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</si>
  <si>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</si>
  <si>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</si>
  <si>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</si>
  <si>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</si>
  <si>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</si>
  <si>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</si>
  <si>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</si>
  <si>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</si>
  <si>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</si>
  <si>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</si>
  <si>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</si>
  <si>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</si>
  <si>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</si>
  <si>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</si>
  <si>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</si>
  <si>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</si>
  <si>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</si>
  <si>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</si>
  <si>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</si>
  <si>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</si>
  <si>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</si>
  <si>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</si>
  <si>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</si>
  <si>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</si>
  <si>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</si>
  <si>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</si>
  <si>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</si>
  <si>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</si>
  <si>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</si>
  <si>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</si>
  <si>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</si>
  <si>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</si>
  <si>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</si>
  <si>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</si>
  <si>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</si>
  <si>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</si>
  <si>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</si>
  <si>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</si>
  <si>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</si>
  <si>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</si>
  <si>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</si>
  <si>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</si>
  <si>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</si>
  <si>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</si>
  <si>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</si>
  <si>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</si>
  <si>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</si>
  <si>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</si>
  <si>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</si>
  <si>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</si>
  <si>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</si>
  <si>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</si>
  <si>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</si>
  <si>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</si>
  <si>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</si>
  <si>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</si>
  <si>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</si>
  <si>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</si>
  <si>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</si>
  <si>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</si>
  <si>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</si>
  <si>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</si>
  <si>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</si>
  <si>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</si>
  <si>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</si>
  <si>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</si>
  <si>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</si>
  <si>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</si>
  <si>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</si>
  <si>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</si>
  <si>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</si>
  <si>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</si>
  <si>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</si>
  <si>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</si>
  <si>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</si>
  <si>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</si>
  <si>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</si>
  <si>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</si>
  <si>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</si>
  <si>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</si>
  <si>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</si>
  <si>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</si>
  <si>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</si>
  <si>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</si>
  <si>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</si>
  <si>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</si>
  <si>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</si>
  <si>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</si>
  <si>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</si>
  <si>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</si>
  <si>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</si>
  <si>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</si>
  <si>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</si>
  <si>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</si>
  <si>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</si>
  <si>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</si>
  <si>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</si>
  <si>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</si>
  <si>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</si>
  <si>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</si>
  <si>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</si>
  <si>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</si>
  <si>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</si>
  <si>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</si>
  <si>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</si>
  <si>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</si>
  <si>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</si>
  <si>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</si>
  <si>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</si>
  <si>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</si>
  <si>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</si>
  <si>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</si>
  <si>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</si>
  <si>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</si>
  <si>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</si>
  <si>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</si>
  <si>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</si>
  <si>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</si>
  <si>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</si>
  <si>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</si>
  <si>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</si>
  <si>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</si>
  <si>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</si>
  <si>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</si>
  <si>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</si>
  <si>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</si>
  <si>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</si>
  <si>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</si>
  <si>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</si>
  <si>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</si>
  <si>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</si>
  <si>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</si>
  <si>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</si>
  <si>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</si>
  <si>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</si>
  <si>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</si>
  <si>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</si>
  <si>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</si>
  <si>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</si>
  <si>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</si>
  <si>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</si>
  <si>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</si>
  <si>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</si>
  <si>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</si>
  <si>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</si>
  <si>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</si>
  <si>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</si>
  <si>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</si>
  <si>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</si>
  <si>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</si>
  <si>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</si>
  <si>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</si>
  <si>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</si>
  <si>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</si>
  <si>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</si>
  <si>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</si>
  <si>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</si>
  <si>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</si>
  <si>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</si>
  <si>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</si>
  <si>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</si>
  <si>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</si>
  <si>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</si>
  <si>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</si>
  <si>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</si>
  <si>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</si>
  <si>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</si>
  <si>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</si>
  <si>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</si>
  <si>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</si>
  <si>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</si>
  <si>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</si>
  <si>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</si>
  <si>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</si>
  <si>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</si>
  <si>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</si>
  <si>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</si>
  <si>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</si>
  <si>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</si>
  <si>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</si>
  <si>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</si>
  <si>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</si>
  <si>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</si>
  <si>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</si>
  <si>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</si>
  <si>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</si>
  <si>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</si>
  <si>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</si>
  <si>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</si>
  <si>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</si>
  <si>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</si>
  <si>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</si>
  <si>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</si>
  <si>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</si>
  <si>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</si>
  <si>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</si>
  <si>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</si>
  <si>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</si>
  <si>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</si>
  <si>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</si>
  <si>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</si>
  <si>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</si>
  <si>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</si>
  <si>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</si>
  <si>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</si>
  <si>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</si>
  <si>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</si>
  <si>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</si>
  <si>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</si>
  <si>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</si>
  <si>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</si>
  <si>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</si>
  <si>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</si>
  <si>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</si>
  <si>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</si>
  <si>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</si>
  <si>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</si>
  <si>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</si>
  <si>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</si>
  <si>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</si>
  <si>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</si>
  <si>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</si>
  <si>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</si>
  <si>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</si>
  <si>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</si>
  <si>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</si>
  <si>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</si>
  <si>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</si>
  <si>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</si>
  <si>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</si>
  <si>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</si>
  <si>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</si>
  <si>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</si>
  <si>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</si>
  <si>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</si>
  <si>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</si>
  <si>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</si>
  <si>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</si>
  <si>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</si>
  <si>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</si>
  <si>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</si>
  <si>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</si>
  <si>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</si>
  <si>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</si>
  <si>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</si>
  <si>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</si>
  <si>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</si>
  <si>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</si>
  <si>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</si>
  <si>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</si>
  <si>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</si>
  <si>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</si>
  <si>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</si>
  <si>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</si>
  <si>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</si>
  <si>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</si>
  <si>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</si>
  <si>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</si>
  <si>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</si>
  <si>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</si>
  <si>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</si>
  <si>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</si>
  <si>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</si>
  <si>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</si>
  <si>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</si>
  <si>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</si>
  <si>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</si>
  <si>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</si>
  <si>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</si>
  <si>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</si>
  <si>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</si>
  <si>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</si>
  <si>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</si>
  <si>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</si>
  <si>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</si>
  <si>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</si>
  <si>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</si>
  <si>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</si>
  <si>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</si>
  <si>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</si>
  <si>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</si>
  <si>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</si>
  <si>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</si>
  <si>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</si>
  <si>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</si>
  <si>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</si>
  <si>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</si>
  <si>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</si>
  <si>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</si>
  <si>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</si>
  <si>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</si>
  <si>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</si>
  <si>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</si>
  <si>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</si>
  <si>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</si>
  <si>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</si>
  <si>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</si>
  <si>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</si>
  <si>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</si>
  <si>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</si>
  <si>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</si>
  <si>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</si>
  <si>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</si>
  <si>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</si>
  <si>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</si>
  <si>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</si>
  <si>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</si>
  <si>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</si>
  <si>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</si>
  <si>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</si>
  <si>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</si>
  <si>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</si>
  <si>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</si>
  <si>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</si>
  <si>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</si>
  <si>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</si>
  <si>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</si>
  <si>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</si>
  <si>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</si>
  <si>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</si>
  <si>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</si>
  <si>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</si>
  <si>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</si>
  <si>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</si>
  <si>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</si>
  <si>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</si>
  <si>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</si>
  <si>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</si>
  <si>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</si>
  <si>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</si>
  <si>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</si>
  <si>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</si>
  <si>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</si>
  <si>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</si>
  <si>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</si>
  <si>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</si>
  <si>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</si>
  <si>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</si>
  <si>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</si>
  <si>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</si>
  <si>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</si>
  <si>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</si>
  <si>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</si>
  <si>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</si>
  <si>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</si>
  <si>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</si>
  <si>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</si>
  <si>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</si>
  <si>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</si>
  <si>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</si>
  <si>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</si>
  <si>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</si>
  <si>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</si>
  <si>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</si>
  <si>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</si>
  <si>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</si>
  <si>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</si>
  <si>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</si>
  <si>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</si>
  <si>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</si>
  <si>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</si>
  <si>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</si>
  <si>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</si>
  <si>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</si>
  <si>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</si>
  <si>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</si>
  <si>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</si>
  <si>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</si>
  <si>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</si>
  <si>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</si>
  <si>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</si>
  <si>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</si>
  <si>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</si>
  <si>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</si>
  <si>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</si>
  <si>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</si>
  <si>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</si>
  <si>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</si>
  <si>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</si>
  <si>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</si>
  <si>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</si>
  <si>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</si>
  <si>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</si>
  <si>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</si>
  <si>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</si>
  <si>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</si>
  <si>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</si>
  <si>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</si>
  <si>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</si>
  <si>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</si>
  <si>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</si>
  <si>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</si>
  <si>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</si>
  <si>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</si>
  <si>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</si>
  <si>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</si>
  <si>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</si>
  <si>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</si>
  <si>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</si>
  <si>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</si>
  <si>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</si>
  <si>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</si>
  <si>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</si>
  <si>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</si>
  <si>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</si>
  <si>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</si>
  <si>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</si>
  <si>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</si>
  <si>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</si>
  <si>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</si>
  <si>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</si>
  <si>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</si>
  <si>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</si>
  <si>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</si>
  <si>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</si>
  <si>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</si>
  <si>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</si>
  <si>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</si>
  <si>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</si>
  <si>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</si>
  <si>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</si>
  <si>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</si>
  <si>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</si>
  <si>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</si>
  <si>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</si>
  <si>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</si>
  <si>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</si>
  <si>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</si>
  <si>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</si>
  <si>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</si>
  <si>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</si>
  <si>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</si>
  <si>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</si>
  <si>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</si>
  <si>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</si>
  <si>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</si>
  <si>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</si>
  <si>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</si>
  <si>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</si>
  <si>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</si>
  <si>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</si>
  <si>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</si>
  <si>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</si>
  <si>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</si>
  <si>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</si>
  <si>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</si>
  <si>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</si>
  <si>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</si>
  <si>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</si>
  <si>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</si>
  <si>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</si>
  <si>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</si>
  <si>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</si>
  <si>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</si>
  <si>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</si>
  <si>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</si>
  <si>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</si>
  <si>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</si>
  <si>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</si>
  <si>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</si>
  <si>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</si>
  <si>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</si>
  <si>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</si>
  <si>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</si>
  <si>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</si>
  <si>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</si>
  <si>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</si>
  <si>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</si>
  <si>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</si>
  <si>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</si>
  <si>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</si>
  <si>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</si>
  <si>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</si>
  <si>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</si>
  <si>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</si>
  <si>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</si>
  <si>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</si>
  <si>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</si>
  <si>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</si>
  <si>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</si>
  <si>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</si>
  <si>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</si>
  <si>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</si>
  <si>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</si>
  <si>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</si>
  <si>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</si>
  <si>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</si>
  <si>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</si>
  <si>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</si>
  <si>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</si>
  <si>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</si>
  <si>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</si>
  <si>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</si>
  <si>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</si>
  <si>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</si>
  <si>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</si>
  <si>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</si>
  <si>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</si>
  <si>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</si>
  <si>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</si>
  <si>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</si>
  <si>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</si>
  <si>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</si>
  <si>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</si>
  <si>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</si>
  <si>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</si>
  <si>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</si>
  <si>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</si>
  <si>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</si>
  <si>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</si>
  <si>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</si>
  <si>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</si>
  <si>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</si>
  <si>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</si>
  <si>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</si>
  <si>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</si>
  <si>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</si>
  <si>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</si>
  <si>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</si>
  <si>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</si>
  <si>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</si>
  <si>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</si>
  <si>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</si>
  <si>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</si>
  <si>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</si>
  <si>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</si>
  <si>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</si>
  <si>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</si>
  <si>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</si>
  <si>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</si>
  <si>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</si>
  <si>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</si>
  <si>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</si>
  <si>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</si>
  <si>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</si>
  <si>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</si>
  <si>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</si>
  <si>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</si>
  <si>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</si>
  <si>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</si>
  <si>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</si>
  <si>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</si>
  <si>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</si>
  <si>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</si>
  <si>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</si>
  <si>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</si>
  <si>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</si>
  <si>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</si>
  <si>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</si>
  <si>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</si>
  <si>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</si>
  <si>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</si>
  <si>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</si>
  <si>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</si>
  <si>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</si>
  <si>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</si>
  <si>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</si>
  <si>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</si>
  <si>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</si>
  <si>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</si>
  <si>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</si>
  <si>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</si>
  <si>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</si>
  <si>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</si>
  <si>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</si>
  <si>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</si>
  <si>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</si>
  <si>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</si>
  <si>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</si>
  <si>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</si>
  <si>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</si>
  <si>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</si>
  <si>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</si>
  <si>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</si>
  <si>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</si>
  <si>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</si>
  <si>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</si>
  <si>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</si>
  <si>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</si>
  <si>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</si>
  <si>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</si>
  <si>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</si>
  <si>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</si>
  <si>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</si>
  <si>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</si>
  <si>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</si>
  <si>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</si>
  <si>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</si>
  <si>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</si>
  <si>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</si>
  <si>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</si>
  <si>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</si>
  <si>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</si>
  <si>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</si>
  <si>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</si>
  <si>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</si>
  <si>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</si>
  <si>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</si>
  <si>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</si>
  <si>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</si>
  <si>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</si>
  <si>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</si>
  <si>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</si>
  <si>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</si>
  <si>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</si>
  <si>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</si>
  <si>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</si>
  <si>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</si>
  <si>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</si>
  <si>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</si>
  <si>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</si>
  <si>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</si>
  <si>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</si>
  <si>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</si>
  <si>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</si>
  <si>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</si>
  <si>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</si>
  <si>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</si>
  <si>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</si>
  <si>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</si>
  <si>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</si>
  <si>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</si>
  <si>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</si>
  <si>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</si>
  <si>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</si>
  <si>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</si>
  <si>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</si>
  <si>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</si>
  <si>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</si>
  <si>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</si>
  <si>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</si>
  <si>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</si>
  <si>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</si>
  <si>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</si>
  <si>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</si>
  <si>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</si>
  <si>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</si>
  <si>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</si>
  <si>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</si>
  <si>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</si>
  <si>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</si>
  <si>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</si>
  <si>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</si>
  <si>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</si>
  <si>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</si>
  <si>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</si>
  <si>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</si>
  <si>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</si>
  <si>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</si>
  <si>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</si>
  <si>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</si>
  <si>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</si>
  <si>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</si>
  <si>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</si>
  <si>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</si>
  <si>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</si>
  <si>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</si>
  <si>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</si>
  <si>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</si>
  <si>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</si>
  <si>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</si>
  <si>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</si>
  <si>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</si>
  <si>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</si>
  <si>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</si>
  <si>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</si>
  <si>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</si>
  <si>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</si>
  <si>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</si>
  <si>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</si>
  <si>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</si>
  <si>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</si>
  <si>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</si>
  <si>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</si>
  <si>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</si>
  <si>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</si>
  <si>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</si>
  <si>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</si>
  <si>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</si>
  <si>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</si>
  <si>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</si>
  <si>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</si>
  <si>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</si>
  <si>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</si>
  <si>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</si>
  <si>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</si>
  <si>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</si>
  <si>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</si>
  <si>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</si>
  <si>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</si>
  <si>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</si>
  <si>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</si>
  <si>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</si>
  <si>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</si>
  <si>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</si>
  <si>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</si>
  <si>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</si>
  <si>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</si>
  <si>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</si>
  <si>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</si>
  <si>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</si>
  <si>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</si>
  <si>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</si>
  <si>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</si>
  <si>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</si>
  <si>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</si>
  <si>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</si>
  <si>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</si>
  <si>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</si>
  <si>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</si>
  <si>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</si>
  <si>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</si>
  <si>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</si>
  <si>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</si>
  <si>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</si>
  <si>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</si>
  <si>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</si>
  <si>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</si>
  <si>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</si>
  <si>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</si>
  <si>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</si>
  <si>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</si>
  <si>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</si>
  <si>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</si>
  <si>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</si>
  <si>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</si>
  <si>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</si>
  <si>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</si>
  <si>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</si>
  <si>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</si>
  <si>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</si>
  <si>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</si>
  <si>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</si>
  <si>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</si>
  <si>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</si>
  <si>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</si>
  <si>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</si>
  <si>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</si>
  <si>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</si>
  <si>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</si>
  <si>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</si>
  <si>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</si>
  <si>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</si>
  <si>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</si>
  <si>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</si>
  <si>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</si>
  <si>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</si>
  <si>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</si>
  <si>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</si>
  <si>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</si>
  <si>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</si>
  <si>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</si>
  <si>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</si>
  <si>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</si>
  <si>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</si>
  <si>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</si>
  <si>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</si>
  <si>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</si>
  <si>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</si>
  <si>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</si>
  <si>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</si>
  <si>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</si>
  <si>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</si>
  <si>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</si>
  <si>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</si>
  <si>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</si>
  <si>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</si>
  <si>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</si>
  <si>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</si>
  <si>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</si>
  <si>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</si>
  <si>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</si>
  <si>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</si>
  <si>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</si>
  <si>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</si>
  <si>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</si>
  <si>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</si>
  <si>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</si>
  <si>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</si>
  <si>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</si>
  <si>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</si>
  <si>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</si>
  <si>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</si>
  <si>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</si>
  <si>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</si>
  <si>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</si>
  <si>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</si>
  <si>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</si>
  <si>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</si>
  <si>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</si>
  <si>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</si>
  <si>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</si>
  <si>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</si>
  <si>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</si>
  <si>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</si>
  <si>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</si>
  <si>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</si>
  <si>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</si>
  <si>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</si>
  <si>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</si>
  <si>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</si>
  <si>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</si>
  <si>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</si>
  <si>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</si>
  <si>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</si>
  <si>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</si>
  <si>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</si>
  <si>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</si>
  <si>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</si>
  <si>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</si>
  <si>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</si>
  <si>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</si>
  <si>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</si>
  <si>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</si>
  <si>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</si>
  <si>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</si>
  <si>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</si>
  <si>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</si>
  <si>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</si>
  <si>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</si>
  <si>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</si>
  <si>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</si>
  <si>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</si>
  <si>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</si>
  <si>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</si>
  <si>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</si>
  <si>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</si>
  <si>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</si>
  <si>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</si>
  <si>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</si>
  <si>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</si>
  <si>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</si>
  <si>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</si>
  <si>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</si>
  <si>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</si>
  <si>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</si>
  <si>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</si>
  <si>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</si>
  <si>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</si>
  <si>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</si>
  <si>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</si>
  <si>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</si>
  <si>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</si>
  <si>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</si>
  <si>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</si>
  <si>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</si>
  <si>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</si>
  <si>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</si>
  <si>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</si>
  <si>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</si>
  <si>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</si>
  <si>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</si>
  <si>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</si>
  <si>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</si>
  <si>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</si>
  <si>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</si>
  <si>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</si>
  <si>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</si>
  <si>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</si>
  <si>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</si>
  <si>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</si>
  <si>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</si>
  <si>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</si>
  <si>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</si>
  <si>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</si>
  <si>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</si>
  <si>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</si>
  <si>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</si>
  <si>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</si>
  <si>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</si>
  <si>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</si>
  <si>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</si>
  <si>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</si>
  <si>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</si>
  <si>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</si>
  <si>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</si>
  <si>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</si>
  <si>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</si>
  <si>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</si>
  <si>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</si>
  <si>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</si>
  <si>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</si>
  <si>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</si>
  <si>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</si>
  <si>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</si>
  <si>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</si>
  <si>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</si>
  <si>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</si>
  <si>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</si>
  <si>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</si>
  <si>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</si>
  <si>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</si>
  <si>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</si>
  <si>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</si>
  <si>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</si>
  <si>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</si>
  <si>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</si>
  <si>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</si>
  <si>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</si>
  <si>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</si>
  <si>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</si>
  <si>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</si>
  <si>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</si>
  <si>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</si>
  <si>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</si>
  <si>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</si>
  <si>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</si>
  <si>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</si>
  <si>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</si>
  <si>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</si>
  <si>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</si>
  <si>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</si>
  <si>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</si>
  <si>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</si>
  <si>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</si>
  <si>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</si>
  <si>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</si>
  <si>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</si>
  <si>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</si>
  <si>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</si>
  <si>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</si>
  <si>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</si>
  <si>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</si>
  <si>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</si>
  <si>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</si>
  <si>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</si>
  <si>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</si>
  <si>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</si>
  <si>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</si>
  <si>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</si>
  <si>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</si>
  <si>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</si>
  <si>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</si>
  <si>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</si>
  <si>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</si>
  <si>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</si>
  <si>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</si>
  <si>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</si>
  <si>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</si>
  <si>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</si>
  <si>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</si>
  <si>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</si>
  <si>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</si>
  <si>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</si>
  <si>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</si>
  <si>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</si>
  <si>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</si>
  <si>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</si>
  <si>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</si>
  <si>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</si>
  <si>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</si>
  <si>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</si>
  <si>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</si>
  <si>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</si>
  <si>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</si>
  <si>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</si>
  <si>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</si>
  <si>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</si>
  <si>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</si>
  <si>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</si>
  <si>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</si>
  <si>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</si>
  <si>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</si>
  <si>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</si>
  <si>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</si>
  <si>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</si>
  <si>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</si>
  <si>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</si>
  <si>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</si>
  <si>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</si>
  <si>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</si>
  <si>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</si>
  <si>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</si>
  <si>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</si>
  <si>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</si>
  <si>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</si>
  <si>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</si>
  <si>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</si>
  <si>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</si>
  <si>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</si>
  <si>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</si>
  <si>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</si>
  <si>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</si>
  <si>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</si>
  <si>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</si>
  <si>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</si>
  <si>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</si>
  <si>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</si>
  <si>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</si>
  <si>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</si>
  <si>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</si>
  <si>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</si>
  <si>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</si>
  <si>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</si>
  <si>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</si>
  <si>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</si>
  <si>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</si>
  <si>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</si>
  <si>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</si>
  <si>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</si>
  <si>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</si>
  <si>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</si>
  <si>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</si>
  <si>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</si>
  <si>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</si>
  <si>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</si>
  <si>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</si>
  <si>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</si>
  <si>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</si>
  <si>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</si>
  <si>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</si>
  <si>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</si>
  <si>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</si>
  <si>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</si>
  <si>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</si>
  <si>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</si>
  <si>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</si>
  <si>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</si>
  <si>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</si>
  <si>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</si>
  <si>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</si>
  <si>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</si>
  <si>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</si>
  <si>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</si>
  <si>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</si>
  <si>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</si>
  <si>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</si>
  <si>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</si>
  <si>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</si>
  <si>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</si>
  <si>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</si>
  <si>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</si>
  <si>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</si>
  <si>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</si>
  <si>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</si>
  <si>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</si>
  <si>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</si>
  <si>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</si>
  <si>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</si>
  <si>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</si>
  <si>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</si>
  <si>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</si>
  <si>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</si>
  <si>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</si>
  <si>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</si>
  <si>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</si>
  <si>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</si>
  <si>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</si>
  <si>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</si>
  <si>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</si>
  <si>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</si>
  <si>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</si>
  <si>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</si>
  <si>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</si>
  <si>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</si>
  <si>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</si>
  <si>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</si>
  <si>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</si>
  <si>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</si>
  <si>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</si>
  <si>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</si>
  <si>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</si>
  <si>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</si>
  <si>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</si>
  <si>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</si>
  <si>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</si>
  <si>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</si>
  <si>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</si>
  <si>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</si>
  <si>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</si>
  <si>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</si>
  <si>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</si>
  <si>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</si>
  <si>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</si>
  <si>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</si>
  <si>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</si>
  <si>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</si>
  <si>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</si>
  <si>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</si>
  <si>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</si>
  <si>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</si>
  <si>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</si>
  <si>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</si>
  <si>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</si>
  <si>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</si>
  <si>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</si>
  <si>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</si>
  <si>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</si>
  <si>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</si>
  <si>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</si>
  <si>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</si>
  <si>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</si>
  <si>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</si>
  <si>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</si>
  <si>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</si>
  <si>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</si>
  <si>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</si>
  <si>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</si>
  <si>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</si>
  <si>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</si>
  <si>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</si>
  <si>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</si>
  <si>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</si>
  <si>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</si>
  <si>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</si>
  <si>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</si>
  <si>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</si>
  <si>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</si>
  <si>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</si>
  <si>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</si>
  <si>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</si>
  <si>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</si>
  <si>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</si>
  <si>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</si>
  <si>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</si>
  <si>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</si>
  <si>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</si>
  <si>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</si>
  <si>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</si>
  <si>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</si>
  <si>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</si>
  <si>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</si>
  <si>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</si>
  <si>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</si>
  <si>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</si>
  <si>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</si>
  <si>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</si>
  <si>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</si>
  <si>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</si>
  <si>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</si>
  <si>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</si>
  <si>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</si>
  <si>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</si>
  <si>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</si>
  <si>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</si>
  <si>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</si>
  <si>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</si>
  <si>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</si>
  <si>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</si>
  <si>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</si>
  <si>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</si>
  <si>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</si>
  <si>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</si>
  <si>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</si>
  <si>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</si>
  <si>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</si>
  <si>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</si>
  <si>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</si>
  <si>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</si>
  <si>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</si>
  <si>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</si>
  <si>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</si>
  <si>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</si>
  <si>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</si>
  <si>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</si>
  <si>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</si>
  <si>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</si>
  <si>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</si>
  <si>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</si>
  <si>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</si>
  <si>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</si>
  <si>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</si>
  <si>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</si>
  <si>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</si>
  <si>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</si>
  <si>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</si>
  <si>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</si>
  <si>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</si>
  <si>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</si>
  <si>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</si>
  <si>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</si>
  <si>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</si>
  <si>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</si>
  <si>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</si>
  <si>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</si>
  <si>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</si>
  <si>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</si>
  <si>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</si>
  <si>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</si>
  <si>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</si>
  <si>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</si>
  <si>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</si>
  <si>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</si>
  <si>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</si>
  <si>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</si>
  <si>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</si>
  <si>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</si>
  <si>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</si>
  <si>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</si>
  <si>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</si>
  <si>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</si>
  <si>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</si>
  <si>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</si>
  <si>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</si>
  <si>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</si>
  <si>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</si>
  <si>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</si>
  <si>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</si>
  <si>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</si>
  <si>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</si>
  <si>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</si>
  <si>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</si>
  <si>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</si>
  <si>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</si>
  <si>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</si>
  <si>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</si>
  <si>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</si>
  <si>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</si>
  <si>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</si>
  <si>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</si>
  <si>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</si>
  <si>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</si>
  <si>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</si>
  <si>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</si>
  <si>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</si>
  <si>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</si>
  <si>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</si>
  <si>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</si>
  <si>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</si>
  <si>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</si>
  <si>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</si>
  <si>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</si>
  <si>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</si>
  <si>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</si>
  <si>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</si>
  <si>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</si>
  <si>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</si>
  <si>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</si>
  <si>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</si>
  <si>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</si>
  <si>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</si>
  <si>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</si>
  <si>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</si>
  <si>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</si>
  <si>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</si>
  <si>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</si>
  <si>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</si>
  <si>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</si>
  <si>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</si>
  <si>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</si>
  <si>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</si>
  <si>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</si>
  <si>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</si>
  <si>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</si>
  <si>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</si>
  <si>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</si>
  <si>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</si>
  <si>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</si>
  <si>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</si>
  <si>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</si>
  <si>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</si>
  <si>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</si>
  <si>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</si>
  <si>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</si>
  <si>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</si>
  <si>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</si>
  <si>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</si>
  <si>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</si>
  <si>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</si>
  <si>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</si>
  <si>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</si>
  <si>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</si>
  <si>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</si>
  <si>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</si>
  <si>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</si>
  <si>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</si>
  <si>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</si>
  <si>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</si>
  <si>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</si>
  <si>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</si>
  <si>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</si>
  <si>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</si>
  <si>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</si>
  <si>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</si>
  <si>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</si>
  <si>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</si>
  <si>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</si>
  <si>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</si>
  <si>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</si>
  <si>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</si>
  <si>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</si>
  <si>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</si>
  <si>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</si>
  <si>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</si>
  <si>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</si>
  <si>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</si>
  <si>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</si>
  <si>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</si>
  <si>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</si>
  <si>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</si>
  <si>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</si>
  <si>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</si>
  <si>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</si>
  <si>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</si>
  <si>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</si>
  <si>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</si>
  <si>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</si>
  <si>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</si>
  <si>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</si>
  <si>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</si>
  <si>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</si>
  <si>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</si>
  <si>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</si>
  <si>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</si>
  <si>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</si>
  <si>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</si>
  <si>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</si>
  <si>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</si>
  <si>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</si>
  <si>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</si>
  <si>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</si>
  <si>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</si>
  <si>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</si>
  <si>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</si>
  <si>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</si>
  <si>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</si>
  <si>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</si>
  <si>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</si>
  <si>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</si>
  <si>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</si>
  <si>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</si>
  <si>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</si>
  <si>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</si>
  <si>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</si>
  <si>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</si>
  <si>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</si>
  <si>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</si>
  <si>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</si>
  <si>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</si>
  <si>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</si>
  <si>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</si>
  <si>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</si>
  <si>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</si>
  <si>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</si>
  <si>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</si>
  <si>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</si>
  <si>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</si>
  <si>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</si>
  <si>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</si>
  <si>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</si>
  <si>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</si>
  <si>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</si>
  <si>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</si>
  <si>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</si>
  <si>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</si>
  <si>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</si>
  <si>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</si>
  <si>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</si>
  <si>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</si>
  <si>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</si>
  <si>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</si>
  <si>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</si>
  <si>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</si>
  <si>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</si>
  <si>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</si>
  <si>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</si>
  <si>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</si>
  <si>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</si>
  <si>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</si>
  <si>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</si>
  <si>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</si>
  <si>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</si>
  <si>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</si>
  <si>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</si>
  <si>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</si>
  <si>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</si>
  <si>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</si>
  <si>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</si>
  <si>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</si>
  <si>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</si>
  <si>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</si>
  <si>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</si>
  <si>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</si>
  <si>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</si>
  <si>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</si>
  <si>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</si>
  <si>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</si>
  <si>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</si>
  <si>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</si>
  <si>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</si>
  <si>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</si>
  <si>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</si>
  <si>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</si>
  <si>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</si>
  <si>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</si>
  <si>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</si>
  <si>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</si>
  <si>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</si>
  <si>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</si>
  <si>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</si>
  <si>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</si>
  <si>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</si>
  <si>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</si>
  <si>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</si>
  <si>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</si>
  <si>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</si>
  <si>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</si>
  <si>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</si>
  <si>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</si>
  <si>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</si>
  <si>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</si>
  <si>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</si>
  <si>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</si>
  <si>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</si>
  <si>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</si>
  <si>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</si>
  <si>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</si>
  <si>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</si>
  <si>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</si>
  <si>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</si>
  <si>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</si>
  <si>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</si>
  <si>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</si>
  <si>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</si>
  <si>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</si>
  <si>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</si>
  <si>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</si>
  <si>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</si>
  <si>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</si>
  <si>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</si>
  <si>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</si>
  <si>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</si>
  <si>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</si>
  <si>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</si>
  <si>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</si>
  <si>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</si>
  <si>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</si>
  <si>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</si>
  <si>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</si>
  <si>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</si>
  <si>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</si>
  <si>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</si>
  <si>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</si>
  <si>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</si>
  <si>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</si>
  <si>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</si>
  <si>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</si>
  <si>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</si>
  <si>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</si>
  <si>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</si>
  <si>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</si>
  <si>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</si>
  <si>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</si>
  <si>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</si>
  <si>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</si>
  <si>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</si>
  <si>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</si>
  <si>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</si>
  <si>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</si>
  <si>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</si>
  <si>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</si>
  <si>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</si>
  <si>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</si>
  <si>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</si>
  <si>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</si>
  <si>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</si>
  <si>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</si>
  <si>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</si>
  <si>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</si>
  <si>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</si>
  <si>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</si>
  <si>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</si>
  <si>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</si>
  <si>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</si>
  <si>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</si>
  <si>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</si>
  <si>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</si>
  <si>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</si>
  <si>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</si>
  <si>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</si>
  <si>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</si>
  <si>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</si>
  <si>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</si>
  <si>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</si>
  <si>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</si>
  <si>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</si>
  <si>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</si>
  <si>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</si>
  <si>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</si>
  <si>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</si>
  <si>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</si>
  <si>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</si>
  <si>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</si>
  <si>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</si>
  <si>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</si>
  <si>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</si>
  <si>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</si>
  <si>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</si>
  <si>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</si>
  <si>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</si>
  <si>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</si>
  <si>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</si>
  <si>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</si>
  <si>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</si>
  <si>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</si>
  <si>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</si>
  <si>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</si>
  <si>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</si>
  <si>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</si>
  <si>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</si>
  <si>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</si>
  <si>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</si>
  <si>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</si>
  <si>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</si>
  <si>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</si>
  <si>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</si>
  <si>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</si>
  <si>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</si>
  <si>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</si>
  <si>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</si>
  <si>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</si>
  <si>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</si>
  <si>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</si>
  <si>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</si>
  <si>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</si>
  <si>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</si>
  <si>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</si>
  <si>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</si>
  <si>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</si>
  <si>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</si>
  <si>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</si>
  <si>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</si>
  <si>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</si>
  <si>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</si>
  <si>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</si>
  <si>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</si>
  <si>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</si>
  <si>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</si>
  <si>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</si>
  <si>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</si>
  <si>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</si>
  <si>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</si>
  <si>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</si>
  <si>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</si>
  <si>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</si>
  <si>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</si>
  <si>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</si>
  <si>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</si>
  <si>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</si>
  <si>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</si>
  <si>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</si>
  <si>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</si>
  <si>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</si>
  <si>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</si>
  <si>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</si>
  <si>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</si>
  <si>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</si>
  <si>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</si>
  <si>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</si>
  <si>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</si>
  <si>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</si>
  <si>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</si>
  <si>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</si>
  <si>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</si>
  <si>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</si>
  <si>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</si>
  <si>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</si>
  <si>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</si>
  <si>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</si>
  <si>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</si>
  <si>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</si>
  <si>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</si>
  <si>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</si>
  <si>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</si>
  <si>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</si>
  <si>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</si>
  <si>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</si>
  <si>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</si>
  <si>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</si>
  <si>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</si>
  <si>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</si>
  <si>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</si>
  <si>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</si>
  <si>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</si>
  <si>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</si>
  <si>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</si>
  <si>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</si>
  <si>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</si>
  <si>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</si>
  <si>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</si>
  <si>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</si>
  <si>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</si>
  <si>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</si>
  <si>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</si>
  <si>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</si>
  <si>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</si>
  <si>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</si>
  <si>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</si>
  <si>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</si>
  <si>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</si>
  <si>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</si>
  <si>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</si>
  <si>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</si>
  <si>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</si>
  <si>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</si>
  <si>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</si>
  <si>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</si>
  <si>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</si>
  <si>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</si>
  <si>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</si>
  <si>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</si>
  <si>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</si>
  <si>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</si>
  <si>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</si>
  <si>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</si>
  <si>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</si>
  <si>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</si>
  <si>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</si>
  <si>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</si>
  <si>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</si>
  <si>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</si>
  <si>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</si>
  <si>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</si>
  <si>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</si>
  <si>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</si>
  <si>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</si>
  <si>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</si>
  <si>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</si>
  <si>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</si>
  <si>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</si>
  <si>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</si>
  <si>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</si>
  <si>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</si>
  <si>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</si>
  <si>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</si>
  <si>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</si>
  <si>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</si>
  <si>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</si>
  <si>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</si>
  <si>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</si>
  <si>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</si>
  <si>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</si>
  <si>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</si>
  <si>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</si>
  <si>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</si>
  <si>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</si>
  <si>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</si>
  <si>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</si>
  <si>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</si>
  <si>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</si>
  <si>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</si>
  <si>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</si>
  <si>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</si>
  <si>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</si>
  <si>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</si>
  <si>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</si>
  <si>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</si>
  <si>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</si>
  <si>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</si>
  <si>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</si>
  <si>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</si>
  <si>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</si>
  <si>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</si>
  <si>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</si>
  <si>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</si>
  <si>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</si>
  <si>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</si>
  <si>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</si>
  <si>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</si>
  <si>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</si>
  <si>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</si>
  <si>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</si>
  <si>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</si>
  <si>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</si>
  <si>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</si>
  <si>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</si>
  <si>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</si>
  <si>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</si>
  <si>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</si>
  <si>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</si>
  <si>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</si>
  <si>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</si>
  <si>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</si>
  <si>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</si>
  <si>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</si>
  <si>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</si>
  <si>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</si>
  <si>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</si>
  <si>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</si>
  <si>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</si>
  <si>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</si>
  <si>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</si>
  <si>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</si>
  <si>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</si>
  <si>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</si>
  <si>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</si>
  <si>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</si>
  <si>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</si>
  <si>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</si>
  <si>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</si>
  <si>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</si>
  <si>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</si>
  <si>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</si>
  <si>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</si>
  <si>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</si>
  <si>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</si>
  <si>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</si>
  <si>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</si>
  <si>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</si>
  <si>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</si>
  <si>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</si>
  <si>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</si>
  <si>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</si>
  <si>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</si>
  <si>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</si>
  <si>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</si>
  <si>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</si>
  <si>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</si>
  <si>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</si>
  <si>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</si>
  <si>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</si>
  <si>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</si>
  <si>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</si>
  <si>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</si>
  <si>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</si>
  <si>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</si>
  <si>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</si>
  <si>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</si>
  <si>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</si>
  <si>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</si>
  <si>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</si>
  <si>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</si>
  <si>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</si>
  <si>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</si>
  <si>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</si>
  <si>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</si>
  <si>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</si>
  <si>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</si>
  <si>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</si>
  <si>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</si>
  <si>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</si>
  <si>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</si>
  <si>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</si>
  <si>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</si>
  <si>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</si>
  <si>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</si>
  <si>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</si>
  <si>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</si>
  <si>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</si>
  <si>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</si>
  <si>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</si>
  <si>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</si>
  <si>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</si>
  <si>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</si>
  <si>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</si>
  <si>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</si>
  <si>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</si>
  <si>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</si>
  <si>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</si>
  <si>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</si>
  <si>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</si>
  <si>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</si>
  <si>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</si>
  <si>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</si>
  <si>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</si>
  <si>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</si>
  <si>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</si>
  <si>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</si>
  <si>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</si>
  <si>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</si>
  <si>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</si>
  <si>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</si>
  <si>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</si>
  <si>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</si>
  <si>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</si>
  <si>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</si>
  <si>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</si>
  <si>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</si>
  <si>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</si>
  <si>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</si>
  <si>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</si>
  <si>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</si>
  <si>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</si>
  <si>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</si>
  <si>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</si>
  <si>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</si>
  <si>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</si>
  <si>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</si>
  <si>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</si>
  <si>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</si>
  <si>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</si>
  <si>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</si>
  <si>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</si>
  <si>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</si>
  <si>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</si>
  <si>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</si>
  <si>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</si>
  <si>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</si>
  <si>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</si>
  <si>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</si>
  <si>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</si>
  <si>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</si>
  <si>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</si>
  <si>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</si>
  <si>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</si>
  <si>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</si>
  <si>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</si>
  <si>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</si>
  <si>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</si>
  <si>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</si>
  <si>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</si>
  <si>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</si>
  <si>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</si>
  <si>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</si>
  <si>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</si>
  <si>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</si>
  <si>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</si>
  <si>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</si>
  <si>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</si>
  <si>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</si>
  <si>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</si>
  <si>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</si>
  <si>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</si>
  <si>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</si>
  <si>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</si>
  <si>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</si>
  <si>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</si>
  <si>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</si>
  <si>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</si>
  <si>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</si>
  <si>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</si>
  <si>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</si>
  <si>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</si>
  <si>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</si>
  <si>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</si>
  <si>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</si>
  <si>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</si>
  <si>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</si>
  <si>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</si>
  <si>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</si>
  <si>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</si>
  <si>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</si>
  <si>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</si>
  <si>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</si>
  <si>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</si>
  <si>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</si>
  <si>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</si>
  <si>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</si>
  <si>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</si>
  <si>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</si>
  <si>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</si>
  <si>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</si>
  <si>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</si>
  <si>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</si>
  <si>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</si>
  <si>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</si>
  <si>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</si>
  <si>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</si>
  <si>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</si>
  <si>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</si>
  <si>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</si>
  <si>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</si>
  <si>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</si>
  <si>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</si>
  <si>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</si>
  <si>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</si>
  <si>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</si>
  <si>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</si>
  <si>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</si>
  <si>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</si>
  <si>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</si>
  <si>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</si>
  <si>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</si>
  <si>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</si>
  <si>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</si>
  <si>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</si>
  <si>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</si>
  <si>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</si>
  <si>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</si>
  <si>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</si>
  <si>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</si>
  <si>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</si>
  <si>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</si>
  <si>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</si>
  <si>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</si>
  <si>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</si>
  <si>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</si>
  <si>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</si>
  <si>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</si>
  <si>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</si>
  <si>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</si>
  <si>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</si>
  <si>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</si>
  <si>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</si>
  <si>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</si>
  <si>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</si>
  <si>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</si>
  <si>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</si>
  <si>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</si>
  <si>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</si>
  <si>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</si>
  <si>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</si>
  <si>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</si>
  <si>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</si>
  <si>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</si>
  <si>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</si>
  <si>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</si>
  <si>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</si>
  <si>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</si>
  <si>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</si>
  <si>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</si>
  <si>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</si>
  <si>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</si>
  <si>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</si>
  <si>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</si>
  <si>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</si>
  <si>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</si>
  <si>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</si>
  <si>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</si>
  <si>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</si>
  <si>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</si>
  <si>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</si>
  <si>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</si>
  <si>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</si>
  <si>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</si>
  <si>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</si>
  <si>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</si>
  <si>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</si>
  <si>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</si>
  <si>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</si>
  <si>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</si>
  <si>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</si>
  <si>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</si>
  <si>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</si>
  <si>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</si>
  <si>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</si>
  <si>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</si>
  <si>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</si>
  <si>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</si>
  <si>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</si>
  <si>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</si>
  <si>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</si>
  <si>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</si>
  <si>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</si>
  <si>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</si>
  <si>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</si>
  <si>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</si>
  <si>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</si>
  <si>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</si>
  <si>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</si>
  <si>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</si>
  <si>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</si>
  <si>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</si>
  <si>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</si>
  <si>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</si>
  <si>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</si>
  <si>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</si>
  <si>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</si>
  <si>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</si>
  <si>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</si>
  <si>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</si>
  <si>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</si>
  <si>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</si>
  <si>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</si>
  <si>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</si>
  <si>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</si>
  <si>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</si>
  <si>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</si>
  <si>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</si>
  <si>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</si>
  <si>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</si>
  <si>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</si>
  <si>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</si>
  <si>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</si>
  <si>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</si>
  <si>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</si>
  <si>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</si>
  <si>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</si>
  <si>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</si>
  <si>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</si>
  <si>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</si>
  <si>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</si>
  <si>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</si>
  <si>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</si>
  <si>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</si>
  <si>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</si>
  <si>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</si>
  <si>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</si>
  <si>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</si>
  <si>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</si>
  <si>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</si>
  <si>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</si>
  <si>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</si>
  <si>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</si>
  <si>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</si>
  <si>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</si>
  <si>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</si>
  <si>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</si>
  <si>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</si>
  <si>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</si>
  <si>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</si>
  <si>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</si>
  <si>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</si>
  <si>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</si>
  <si>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</si>
  <si>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</si>
  <si>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</si>
  <si>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</si>
  <si>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</si>
  <si>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</si>
  <si>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</si>
  <si>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</si>
  <si>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</si>
  <si>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</si>
  <si>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</si>
  <si>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</si>
  <si>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</si>
  <si>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</si>
  <si>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</si>
  <si>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</si>
  <si>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</si>
  <si>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</si>
  <si>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</si>
  <si>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</si>
  <si>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</si>
  <si>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</si>
  <si>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</si>
  <si>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</si>
  <si>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</si>
  <si>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</si>
  <si>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</si>
  <si>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</si>
  <si>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</si>
  <si>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</si>
  <si>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</si>
  <si>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</si>
  <si>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</si>
  <si>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</si>
  <si>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</si>
  <si>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</si>
  <si>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</si>
  <si>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</si>
  <si>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</si>
  <si>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</si>
  <si>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</si>
  <si>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</si>
  <si>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</si>
  <si>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</si>
  <si>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</si>
  <si>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</si>
  <si>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</si>
  <si>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</si>
  <si>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</si>
  <si>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</si>
  <si>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</si>
  <si>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</si>
  <si>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</si>
  <si>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</si>
  <si>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</si>
  <si>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</si>
  <si>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</si>
  <si>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</si>
  <si>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</si>
  <si>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</si>
  <si>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</si>
  <si>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</si>
  <si>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</si>
  <si>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</si>
  <si>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</si>
  <si>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</si>
  <si>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</si>
  <si>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</si>
  <si>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</si>
  <si>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</si>
  <si>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</si>
  <si>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</si>
  <si>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</si>
  <si>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</si>
  <si>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</si>
  <si>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</si>
  <si>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</si>
  <si>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</si>
  <si>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</si>
  <si>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</si>
  <si>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</si>
  <si>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</si>
  <si>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</si>
  <si>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</si>
  <si>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</si>
  <si>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</si>
  <si>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</si>
  <si>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</si>
  <si>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</si>
  <si>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</si>
  <si>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</si>
  <si>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</si>
  <si>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</si>
  <si>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</si>
  <si>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</si>
  <si>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</si>
  <si>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</si>
  <si>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</si>
  <si>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</si>
  <si>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</si>
  <si>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</si>
  <si>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</si>
  <si>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</si>
  <si>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</si>
  <si>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</si>
  <si>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</si>
  <si>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</si>
  <si>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</si>
  <si>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</si>
  <si>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</si>
  <si>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</si>
  <si>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</si>
  <si>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</si>
  <si>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</si>
  <si>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</si>
  <si>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</si>
  <si>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</si>
  <si>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</si>
  <si>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</si>
  <si>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</si>
  <si>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</si>
  <si>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</si>
  <si>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</si>
  <si>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</si>
  <si>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</si>
  <si>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</si>
  <si>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</si>
  <si>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</si>
  <si>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</si>
  <si>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</si>
  <si>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</si>
  <si>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</si>
  <si>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</si>
  <si>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</si>
  <si>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</si>
  <si>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</si>
  <si>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</si>
  <si>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</si>
  <si>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</si>
  <si>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</si>
  <si>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</si>
  <si>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</si>
  <si>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</si>
  <si>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</si>
  <si>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</si>
  <si>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</si>
  <si>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</si>
  <si>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</si>
  <si>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</si>
  <si>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</si>
  <si>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</si>
  <si>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</si>
  <si>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</si>
  <si>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</si>
  <si>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</si>
  <si>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</si>
  <si>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</si>
  <si>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</si>
  <si>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</si>
  <si>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</si>
  <si>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</si>
  <si>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</si>
  <si>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</si>
  <si>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</si>
  <si>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</si>
  <si>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</si>
  <si>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</si>
  <si>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</si>
  <si>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</si>
  <si>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</si>
  <si>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</si>
  <si>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</si>
  <si>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</si>
  <si>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</si>
  <si>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</si>
  <si>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</si>
  <si>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</si>
  <si>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</si>
  <si>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</si>
  <si>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</si>
  <si>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</si>
  <si>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</si>
  <si>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</si>
  <si>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</si>
  <si>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</si>
  <si>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</si>
  <si>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</si>
  <si>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</si>
  <si>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</si>
  <si>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</si>
  <si>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</si>
  <si>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</si>
  <si>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</si>
  <si>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</si>
  <si>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</si>
  <si>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</si>
  <si>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</si>
  <si>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</si>
  <si>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</si>
  <si>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</si>
  <si>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</si>
  <si>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</si>
  <si>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</si>
  <si>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</si>
  <si>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</si>
  <si>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</si>
  <si>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</si>
  <si>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</si>
  <si>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</si>
  <si>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</si>
  <si>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</si>
  <si>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</si>
  <si>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</si>
  <si>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</si>
  <si>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</si>
  <si>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</si>
  <si>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</si>
  <si>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</si>
  <si>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</si>
  <si>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</si>
  <si>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</si>
  <si>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</si>
  <si>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</si>
  <si>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</si>
  <si>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</si>
  <si>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</si>
  <si>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</si>
  <si>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</si>
  <si>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</si>
  <si>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</si>
  <si>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</si>
  <si>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</si>
  <si>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</si>
  <si>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</si>
  <si>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</si>
  <si>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</si>
  <si>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</si>
  <si>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</si>
  <si>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</si>
  <si>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</si>
  <si>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</si>
  <si>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</si>
  <si>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</si>
  <si>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</si>
  <si>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</si>
  <si>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</si>
  <si>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</si>
  <si>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</si>
  <si>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</si>
  <si>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</si>
  <si>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</si>
  <si>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</si>
  <si>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</si>
  <si>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</si>
  <si>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</si>
  <si>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</si>
  <si>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</si>
  <si>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</si>
  <si>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</si>
  <si>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</si>
  <si>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</si>
  <si>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</si>
  <si>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</si>
  <si>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</si>
  <si>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</si>
  <si>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</si>
  <si>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</si>
  <si>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</si>
  <si>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</si>
  <si>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</si>
  <si>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</si>
  <si>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</si>
  <si>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</si>
  <si>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</si>
  <si>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</si>
  <si>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</si>
  <si>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</si>
  <si>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</si>
  <si>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</si>
  <si>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</si>
  <si>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</si>
  <si>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</si>
  <si>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</si>
  <si>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</si>
  <si>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</si>
  <si>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</si>
  <si>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</si>
  <si>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</si>
  <si>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</si>
  <si>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</si>
  <si>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</si>
  <si>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</si>
  <si>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</si>
  <si>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</si>
  <si>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</si>
  <si>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</si>
  <si>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</si>
  <si>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</si>
  <si>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</si>
  <si>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</si>
  <si>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</si>
  <si>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</si>
  <si>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</si>
  <si>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</si>
  <si>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</si>
  <si>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</si>
  <si>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</si>
  <si>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</si>
  <si>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</si>
  <si>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</si>
  <si>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</si>
  <si>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</si>
  <si>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</si>
  <si>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</si>
  <si>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</si>
  <si>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</si>
  <si>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</si>
  <si>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</si>
  <si>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</si>
  <si>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</si>
  <si>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</si>
  <si>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</si>
  <si>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</si>
  <si>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</si>
  <si>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</si>
  <si>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</si>
  <si>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</si>
  <si>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</si>
  <si>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</si>
  <si>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</si>
  <si>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</si>
  <si>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</si>
  <si>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</si>
  <si>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</si>
  <si>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</si>
  <si>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</si>
  <si>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</si>
  <si>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</si>
  <si>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</si>
  <si>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</si>
  <si>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</si>
  <si>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</si>
  <si>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</si>
  <si>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</si>
  <si>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</si>
  <si>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</si>
  <si>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</si>
  <si>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</si>
  <si>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</si>
  <si>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</si>
  <si>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</si>
  <si>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</si>
  <si>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</si>
  <si>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</si>
  <si>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</si>
  <si>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</si>
  <si>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</si>
  <si>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</si>
  <si>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</si>
  <si>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</si>
  <si>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</si>
  <si>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</si>
  <si>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</si>
  <si>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</si>
  <si>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</si>
  <si>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</si>
  <si>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</si>
  <si>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</si>
  <si>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</si>
  <si>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</si>
  <si>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</si>
  <si>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</si>
  <si>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</si>
  <si>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</si>
  <si>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</si>
  <si>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</si>
  <si>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</si>
  <si>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</si>
  <si>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</si>
  <si>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</si>
  <si>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</si>
  <si>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</si>
  <si>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</si>
  <si>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</si>
  <si>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</si>
  <si>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</si>
  <si>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</si>
  <si>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</si>
  <si>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</si>
  <si>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</si>
  <si>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</si>
  <si>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</si>
  <si>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</si>
  <si>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</si>
  <si>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</si>
  <si>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</si>
  <si>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</si>
  <si>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</si>
  <si>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</si>
  <si>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</si>
  <si>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</si>
  <si>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</si>
  <si>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</si>
  <si>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</si>
  <si>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</si>
  <si>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</si>
  <si>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</si>
  <si>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</si>
  <si>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</si>
  <si>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</si>
  <si>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</si>
  <si>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</si>
  <si>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</si>
  <si>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</si>
  <si>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</si>
  <si>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</si>
  <si>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</si>
  <si>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</si>
  <si>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</si>
  <si>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</si>
  <si>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</si>
  <si>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</si>
  <si>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</si>
  <si>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</si>
  <si>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</si>
  <si>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</si>
  <si>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</si>
  <si>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</si>
  <si>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</si>
  <si>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</si>
  <si>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</si>
  <si>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</si>
  <si>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</si>
  <si>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</si>
  <si>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</si>
  <si>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</si>
  <si>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</si>
  <si>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</si>
  <si>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</si>
  <si>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</si>
  <si>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</si>
  <si>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</si>
  <si>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</si>
  <si>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</si>
  <si>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</si>
  <si>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</si>
  <si>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</si>
  <si>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</si>
  <si>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</si>
  <si>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</si>
  <si>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</si>
  <si>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</si>
  <si>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</si>
  <si>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</si>
  <si>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</si>
  <si>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</si>
  <si>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</si>
  <si>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</si>
  <si>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</si>
  <si>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</si>
  <si>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</si>
  <si>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</si>
  <si>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</si>
  <si>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</si>
  <si>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</si>
  <si>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</si>
  <si>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</si>
  <si>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</si>
  <si>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</si>
  <si>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</si>
  <si>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</si>
  <si>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</si>
  <si>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</si>
  <si>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</si>
  <si>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</si>
  <si>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</si>
  <si>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</si>
  <si>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</si>
  <si>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</si>
  <si>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</si>
  <si>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</si>
  <si>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</si>
  <si>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</si>
  <si>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</si>
  <si>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</si>
  <si>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</si>
  <si>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</si>
  <si>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</si>
  <si>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</si>
  <si>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</si>
  <si>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</si>
  <si>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</si>
  <si>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</si>
  <si>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</si>
  <si>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</si>
  <si>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</si>
  <si>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</si>
  <si>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</si>
  <si>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</si>
  <si>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</si>
  <si>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</si>
  <si>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</si>
  <si>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</si>
  <si>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</si>
  <si>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</si>
  <si>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</si>
  <si>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</si>
  <si>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</si>
  <si>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</si>
  <si>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</si>
  <si>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</si>
  <si>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</si>
  <si>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</si>
  <si>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</si>
  <si>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</si>
  <si>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</si>
  <si>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</si>
  <si>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</si>
  <si>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</si>
  <si>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</si>
  <si>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</si>
  <si>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</si>
  <si>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</si>
  <si>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</si>
  <si>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</si>
  <si>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</si>
  <si>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</si>
  <si>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</si>
  <si>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</si>
  <si>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</si>
  <si>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</si>
  <si>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</si>
  <si>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</si>
  <si>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</si>
  <si>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</si>
  <si>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</si>
  <si>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</si>
  <si>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</si>
  <si>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</si>
  <si>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</si>
  <si>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</si>
  <si>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</si>
  <si>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</si>
  <si>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</si>
  <si>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</si>
  <si>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</si>
  <si>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</si>
  <si>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</si>
  <si>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</si>
  <si>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</si>
  <si>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</si>
  <si>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</si>
  <si>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</si>
  <si>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</si>
  <si>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</si>
  <si>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</si>
  <si>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</si>
  <si>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</si>
  <si>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</si>
  <si>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</si>
  <si>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</si>
  <si>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</si>
  <si>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</si>
  <si>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</si>
  <si>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</si>
  <si>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</si>
  <si>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</si>
  <si>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</si>
  <si>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</si>
  <si>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</si>
  <si>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</si>
  <si>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</si>
  <si>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</si>
  <si>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</si>
  <si>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</si>
  <si>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</si>
  <si>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</si>
  <si>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</si>
  <si>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</si>
  <si>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</si>
  <si>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</si>
  <si>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</si>
  <si>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</si>
  <si>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</si>
  <si>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</si>
  <si>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</si>
  <si>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</si>
  <si>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</si>
  <si>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</si>
  <si>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</si>
  <si>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</si>
  <si>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</si>
  <si>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</si>
  <si>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</si>
  <si>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</si>
  <si>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</si>
  <si>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</si>
  <si>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</si>
  <si>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</si>
  <si>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</si>
  <si>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</si>
  <si>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</si>
  <si>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</si>
  <si>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</si>
  <si>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</si>
  <si>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</si>
  <si>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</si>
  <si>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</si>
  <si>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</si>
  <si>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</si>
  <si>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</si>
  <si>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</si>
  <si>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</si>
  <si>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</si>
  <si>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</si>
  <si>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</si>
  <si>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</si>
  <si>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</si>
  <si>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</si>
  <si>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</si>
  <si>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</si>
  <si>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</si>
  <si>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</si>
  <si>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</si>
  <si>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</si>
  <si>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</si>
  <si>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</si>
  <si>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</si>
  <si>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</si>
  <si>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</si>
  <si>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</si>
  <si>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</si>
  <si>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</si>
  <si>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</si>
  <si>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</si>
  <si>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</si>
  <si>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</si>
  <si>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</si>
  <si>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</si>
  <si>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</si>
  <si>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</si>
  <si>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</si>
  <si>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</si>
  <si>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</si>
  <si>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</si>
  <si>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</si>
  <si>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</si>
  <si>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</si>
  <si>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</si>
  <si>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</si>
  <si>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</si>
  <si>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</si>
  <si>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</si>
  <si>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</si>
  <si>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</si>
  <si>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</si>
  <si>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</si>
  <si>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</si>
  <si>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</si>
  <si>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</si>
  <si>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</si>
  <si>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</si>
  <si>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</si>
  <si>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</si>
  <si>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</si>
  <si>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</si>
  <si>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</si>
  <si>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</si>
  <si>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</si>
  <si>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</si>
  <si>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</si>
  <si>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</si>
  <si>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</si>
  <si>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</si>
  <si>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</si>
  <si>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</si>
  <si>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</si>
  <si>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</si>
  <si>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</si>
  <si>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</si>
  <si>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</si>
  <si>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</si>
  <si>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</si>
  <si>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</si>
  <si>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</si>
  <si>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</si>
  <si>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</si>
  <si>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</si>
  <si>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</si>
  <si>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</si>
  <si>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</si>
  <si>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</si>
  <si>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</si>
  <si>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</si>
  <si>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</si>
  <si>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</si>
  <si>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</si>
  <si>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</si>
  <si>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</si>
  <si>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</si>
  <si>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</si>
  <si>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</si>
  <si>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</si>
  <si>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</si>
  <si>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</si>
  <si>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</si>
  <si>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</si>
  <si>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</si>
  <si>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</si>
  <si>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</si>
  <si>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</si>
  <si>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</si>
  <si>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</si>
  <si>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</si>
  <si>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</si>
  <si>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</si>
  <si>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</si>
  <si>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</si>
  <si>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</si>
  <si>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</si>
  <si>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</si>
  <si>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</si>
  <si>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</si>
  <si>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</si>
  <si>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</si>
  <si>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</si>
  <si>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</si>
  <si>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</si>
  <si>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</si>
  <si>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</si>
  <si>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</si>
  <si>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</si>
  <si>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</si>
  <si>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</si>
  <si>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</si>
  <si>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</si>
  <si>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</si>
  <si>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</si>
  <si>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</si>
  <si>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</si>
  <si>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</si>
  <si>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</si>
  <si>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</si>
  <si>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</si>
  <si>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</si>
  <si>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</si>
  <si>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</si>
  <si>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</si>
  <si>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</si>
  <si>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</si>
  <si>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</si>
  <si>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</si>
  <si>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</si>
  <si>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</si>
  <si>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</si>
  <si>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</si>
  <si>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</si>
  <si>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</si>
  <si>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</si>
  <si>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</si>
  <si>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</si>
  <si>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</si>
  <si>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</si>
  <si>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</si>
  <si>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</si>
  <si>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</si>
  <si>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</si>
  <si>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</si>
  <si>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</si>
  <si>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</si>
  <si>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</si>
  <si>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</si>
  <si>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</si>
  <si>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</si>
  <si>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</si>
  <si>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</si>
  <si>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</si>
  <si>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</si>
  <si>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</si>
  <si>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</si>
  <si>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</si>
  <si>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</si>
  <si>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</si>
  <si>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</si>
  <si>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</si>
  <si>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</si>
  <si>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</si>
  <si>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</si>
  <si>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</si>
  <si>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</si>
  <si>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</si>
  <si>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</si>
  <si>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</si>
  <si>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</si>
  <si>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</si>
  <si>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</si>
  <si>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</si>
  <si>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</si>
  <si>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</si>
  <si>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</si>
  <si>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</si>
  <si>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</si>
  <si>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</si>
  <si>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</si>
  <si>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</si>
  <si>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</si>
  <si>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</si>
  <si>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</si>
  <si>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</si>
  <si>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</si>
  <si>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</si>
  <si>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</si>
  <si>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</si>
  <si>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</si>
  <si>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</si>
  <si>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</si>
  <si>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</si>
  <si>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</si>
  <si>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</si>
  <si>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</si>
  <si>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</si>
  <si>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</si>
  <si>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</si>
  <si>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</si>
  <si>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</si>
  <si>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</si>
  <si>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</si>
  <si>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</si>
  <si>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</si>
  <si>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</si>
  <si>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</si>
  <si>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</si>
  <si>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</si>
  <si>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</si>
  <si>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</si>
  <si>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</si>
  <si>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</si>
  <si>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</si>
  <si>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</si>
  <si>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</si>
  <si>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</si>
  <si>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</si>
  <si>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</si>
  <si>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</si>
  <si>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</si>
  <si>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</si>
  <si>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</si>
  <si>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</si>
  <si>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</si>
  <si>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</si>
  <si>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</si>
  <si>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</si>
  <si>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</si>
  <si>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</si>
  <si>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</si>
  <si>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</si>
  <si>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</si>
  <si>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</si>
  <si>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</si>
  <si>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</si>
  <si>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</si>
  <si>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</si>
  <si>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</si>
  <si>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</si>
  <si>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</si>
  <si>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</si>
  <si>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</si>
  <si>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</si>
  <si>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</si>
  <si>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</si>
  <si>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</si>
  <si>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</si>
  <si>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</si>
  <si>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</si>
  <si>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</si>
  <si>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</si>
  <si>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</si>
  <si>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</si>
  <si>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</si>
  <si>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</si>
  <si>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</si>
  <si>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</si>
  <si>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</si>
  <si>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</si>
  <si>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</si>
  <si>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</si>
  <si>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</si>
  <si>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</si>
  <si>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</si>
  <si>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</si>
  <si>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</si>
  <si>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</si>
  <si>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</si>
  <si>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</si>
  <si>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</si>
  <si>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</si>
  <si>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</si>
  <si>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</si>
  <si>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</si>
  <si>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</si>
  <si>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</si>
  <si>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</si>
  <si>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</si>
  <si>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</si>
  <si>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</si>
  <si>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</si>
  <si>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</si>
  <si>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</si>
  <si>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</si>
  <si>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</si>
  <si>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</si>
  <si>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</si>
  <si>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</si>
  <si>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</si>
  <si>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</si>
  <si>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</si>
  <si>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</si>
  <si>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</si>
  <si>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</si>
  <si>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</si>
  <si>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</si>
  <si>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</si>
  <si>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</si>
  <si>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</si>
  <si>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</si>
  <si>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</si>
  <si>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</si>
  <si>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</si>
  <si>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</si>
  <si>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</si>
  <si>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</si>
  <si>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</si>
  <si>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</si>
  <si>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</si>
  <si>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</si>
  <si>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</si>
  <si>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</si>
  <si>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</si>
  <si>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</si>
  <si>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</si>
  <si>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</si>
  <si>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</si>
  <si>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</si>
  <si>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</si>
  <si>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</si>
  <si>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</si>
  <si>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</si>
  <si>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</si>
  <si>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</si>
  <si>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</si>
  <si>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</si>
  <si>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</si>
  <si>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</si>
  <si>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</si>
  <si>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</si>
  <si>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</si>
  <si>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</si>
  <si>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</si>
  <si>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</si>
  <si>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</si>
  <si>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</si>
  <si>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</si>
  <si>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</si>
  <si>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</si>
  <si>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</si>
  <si>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</si>
  <si>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</si>
  <si>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</si>
  <si>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</si>
  <si>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</si>
  <si>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</si>
  <si>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</si>
  <si>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</si>
  <si>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</si>
  <si>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</si>
  <si>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</si>
  <si>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</si>
  <si>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</si>
  <si>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</si>
  <si>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</si>
  <si>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</si>
  <si>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</si>
  <si>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</si>
  <si>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</si>
  <si>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</si>
  <si>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</si>
  <si>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</si>
  <si>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</si>
  <si>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</si>
  <si>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</si>
  <si>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</si>
  <si>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</si>
  <si>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</si>
  <si>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</si>
  <si>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</si>
  <si>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</si>
  <si>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</si>
  <si>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</si>
  <si>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</si>
  <si>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</si>
  <si>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</si>
  <si>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</si>
  <si>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</si>
  <si>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</si>
  <si>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</si>
  <si>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</si>
  <si>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</si>
  <si>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</si>
  <si>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</si>
  <si>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</si>
  <si>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</si>
  <si>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</si>
  <si>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</si>
  <si>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</si>
  <si>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</si>
  <si>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</si>
  <si>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</si>
  <si>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</si>
  <si>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</si>
  <si>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</si>
  <si>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</si>
  <si>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</si>
  <si>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</si>
  <si>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</si>
  <si>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</si>
  <si>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</si>
  <si>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</si>
  <si>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</si>
  <si>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</si>
  <si>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</si>
  <si>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</si>
  <si>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</si>
  <si>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</si>
  <si>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</si>
  <si>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</si>
  <si>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</si>
  <si>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</si>
  <si>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</si>
  <si>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</si>
  <si>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</si>
  <si>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</si>
  <si>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</si>
  <si>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</si>
  <si>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</si>
  <si>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</si>
  <si>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</si>
  <si>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</si>
  <si>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</si>
  <si>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</si>
  <si>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</si>
  <si>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</si>
  <si>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</si>
  <si>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</si>
  <si>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</si>
  <si>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</si>
  <si>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</si>
  <si>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</si>
  <si>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</si>
  <si>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</si>
  <si>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</si>
  <si>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</si>
  <si>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</si>
  <si>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</si>
  <si>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</si>
  <si>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</si>
  <si>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</si>
  <si>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</si>
  <si>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</si>
  <si>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</si>
  <si>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</si>
  <si>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</si>
  <si>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</si>
  <si>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</si>
  <si>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</si>
  <si>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</si>
  <si>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</si>
  <si>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</si>
  <si>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</si>
  <si>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</si>
  <si>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</si>
  <si>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</si>
  <si>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</si>
  <si>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</si>
  <si>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</si>
  <si>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</si>
  <si>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</si>
  <si>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</si>
  <si>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</si>
  <si>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</si>
  <si>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</si>
  <si>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</si>
  <si>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</si>
  <si>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</si>
  <si>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</si>
  <si>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</si>
  <si>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</si>
  <si>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</si>
  <si>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</si>
  <si>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</si>
  <si>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</si>
  <si>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</si>
  <si>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</si>
  <si>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</si>
  <si>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</si>
  <si>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</si>
  <si>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</si>
  <si>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</si>
  <si>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</si>
  <si>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</si>
  <si>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</si>
  <si>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</si>
  <si>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</si>
  <si>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</si>
  <si>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</si>
  <si>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</si>
  <si>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</si>
  <si>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</si>
  <si>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</si>
  <si>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</si>
  <si>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</si>
  <si>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</si>
  <si>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</si>
  <si>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</si>
  <si>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</si>
  <si>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</si>
  <si>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</si>
  <si>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</si>
  <si>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</si>
  <si>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</si>
  <si>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</si>
  <si>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</si>
  <si>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</si>
  <si>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</si>
  <si>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</si>
  <si>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</si>
  <si>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</si>
  <si>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</si>
  <si>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</si>
  <si>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</si>
  <si>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</si>
  <si>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</si>
  <si>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</si>
  <si>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</si>
  <si>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</si>
  <si>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</si>
  <si>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</si>
  <si>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</si>
  <si>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</si>
  <si>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</si>
  <si>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</si>
  <si>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</si>
  <si>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</si>
  <si>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</si>
  <si>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</si>
  <si>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</si>
  <si>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</si>
  <si>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</si>
  <si>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</si>
  <si>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</si>
  <si>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</si>
  <si>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</si>
  <si>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</si>
  <si>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</si>
  <si>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</si>
  <si>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</si>
  <si>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</si>
  <si>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</si>
  <si>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</si>
  <si>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</si>
  <si>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</si>
  <si>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</si>
  <si>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</si>
  <si>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</si>
  <si>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</si>
  <si>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</si>
  <si>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</si>
  <si>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</si>
  <si>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</si>
  <si>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</si>
  <si>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</si>
  <si>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</si>
  <si>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</si>
  <si>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</si>
  <si>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</si>
  <si>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</si>
  <si>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</si>
  <si>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</si>
  <si>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</si>
  <si>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</si>
  <si>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</si>
  <si>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</si>
  <si>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</si>
  <si>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</si>
  <si>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</si>
  <si>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</si>
  <si>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</si>
  <si>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</si>
  <si>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</si>
  <si>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</si>
  <si>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</si>
  <si>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</si>
  <si>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</si>
  <si>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</si>
  <si>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</si>
  <si>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</si>
  <si>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</si>
  <si>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</si>
  <si>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</si>
  <si>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</si>
  <si>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</si>
  <si>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</si>
  <si>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</si>
  <si>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</si>
  <si>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</si>
  <si>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</si>
  <si>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</si>
  <si>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</si>
  <si>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</si>
  <si>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</si>
  <si>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</si>
  <si>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</si>
  <si>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</si>
  <si>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</si>
  <si>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</si>
  <si>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</si>
  <si>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</si>
  <si>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</si>
  <si>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</si>
  <si>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</si>
  <si>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</si>
  <si>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</si>
  <si>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</si>
  <si>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</si>
  <si>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</si>
  <si>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</si>
  <si>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</si>
  <si>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</si>
  <si>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</si>
  <si>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</si>
  <si>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</si>
  <si>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</si>
  <si>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</si>
  <si>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</si>
  <si>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</si>
  <si>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</si>
  <si>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</si>
  <si>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</si>
  <si>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</si>
  <si>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</si>
  <si>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</si>
  <si>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</si>
  <si>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</si>
  <si>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</si>
  <si>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</si>
  <si>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</si>
  <si>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</si>
  <si>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</si>
  <si>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</si>
  <si>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</si>
  <si>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</si>
  <si>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</si>
  <si>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</si>
  <si>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</si>
  <si>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</si>
  <si>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</si>
  <si>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</si>
  <si>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</si>
  <si>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</si>
  <si>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</si>
  <si>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</si>
  <si>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</si>
  <si>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</si>
  <si>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</si>
  <si>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</si>
  <si>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</si>
  <si>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</si>
  <si>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</si>
  <si>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</si>
  <si>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</si>
  <si>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</si>
  <si>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</si>
  <si>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</si>
  <si>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</si>
  <si>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</si>
  <si>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</si>
  <si>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</si>
  <si>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</si>
  <si>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</si>
  <si>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</si>
  <si>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</si>
  <si>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</si>
  <si>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</si>
  <si>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</si>
  <si>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</si>
  <si>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</si>
  <si>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</si>
  <si>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</si>
  <si>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</si>
  <si>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</si>
  <si>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</si>
  <si>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</si>
  <si>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</si>
  <si>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</si>
  <si>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</si>
  <si>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</si>
  <si>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</si>
  <si>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</si>
  <si>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</si>
  <si>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</si>
  <si>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</si>
  <si>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</si>
  <si>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</si>
  <si>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</si>
  <si>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</si>
  <si>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</si>
  <si>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</si>
  <si>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</si>
  <si>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</si>
  <si>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</si>
  <si>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</si>
  <si>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</si>
  <si>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</si>
  <si>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</si>
  <si>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</si>
  <si>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</si>
  <si>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</si>
  <si>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</si>
  <si>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</si>
  <si>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</si>
  <si>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</si>
  <si>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</si>
  <si>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</si>
  <si>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</si>
  <si>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</si>
  <si>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</si>
  <si>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</si>
  <si>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</si>
  <si>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</si>
  <si>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</si>
  <si>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</si>
  <si>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</si>
  <si>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</si>
  <si>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</si>
  <si>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</si>
  <si>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</si>
  <si>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</si>
  <si>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</si>
  <si>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</si>
  <si>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</si>
  <si>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</si>
  <si>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</si>
  <si>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</si>
  <si>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</si>
  <si>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</si>
  <si>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</si>
  <si>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</si>
  <si>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</si>
  <si>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</si>
  <si>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</si>
  <si>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</si>
  <si>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</si>
  <si>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</si>
  <si>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</si>
  <si>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</si>
  <si>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</si>
  <si>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</si>
  <si>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</si>
  <si>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</si>
  <si>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</si>
  <si>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</si>
  <si>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</si>
  <si>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</si>
  <si>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</si>
  <si>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</si>
  <si>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</si>
  <si>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</si>
  <si>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</si>
  <si>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</si>
  <si>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</si>
  <si>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</si>
  <si>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</si>
  <si>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</si>
  <si>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</si>
  <si>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</si>
  <si>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</si>
  <si>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</si>
  <si>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</si>
  <si>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</si>
  <si>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</si>
  <si>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</si>
  <si>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</si>
  <si>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</si>
  <si>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</si>
  <si>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</si>
  <si>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</si>
  <si>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</si>
  <si>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</si>
  <si>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</si>
  <si>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</si>
  <si>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</si>
  <si>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</si>
  <si>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</si>
  <si>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</si>
  <si>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</si>
  <si>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</si>
  <si>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</si>
  <si>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</si>
  <si>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</si>
  <si>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</si>
  <si>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</si>
  <si>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</si>
  <si>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</si>
  <si>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</si>
  <si>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</si>
  <si>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</si>
  <si>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</si>
  <si>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</si>
  <si>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</si>
  <si>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</si>
  <si>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</si>
  <si>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</si>
  <si>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</si>
  <si>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</si>
  <si>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</si>
  <si>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</si>
  <si>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</si>
  <si>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</si>
  <si>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</si>
  <si>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</si>
  <si>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</si>
  <si>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</si>
  <si>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</si>
  <si>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</si>
  <si>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</si>
  <si>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</si>
  <si>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</si>
  <si>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</si>
  <si>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</si>
  <si>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</si>
  <si>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</si>
  <si>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</si>
  <si>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</si>
  <si>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</si>
  <si>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</si>
  <si>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</si>
  <si>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</si>
  <si>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</si>
  <si>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</si>
  <si>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</si>
  <si>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</si>
  <si>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</si>
  <si>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</si>
  <si>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</si>
  <si>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</si>
  <si>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</si>
  <si>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</si>
  <si>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</si>
  <si>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</si>
  <si>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</si>
  <si>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</si>
  <si>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</si>
  <si>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</si>
  <si>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</si>
  <si>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</si>
  <si>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</si>
  <si>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</si>
  <si>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</si>
  <si>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</si>
  <si>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</si>
  <si>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</si>
  <si>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</si>
  <si>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</si>
  <si>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</si>
  <si>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</si>
  <si>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</si>
  <si>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</si>
  <si>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</si>
  <si>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</si>
  <si>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</si>
  <si>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</si>
  <si>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</si>
  <si>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</si>
  <si>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</si>
  <si>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</si>
  <si>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</si>
  <si>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</si>
  <si>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</si>
  <si>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</si>
  <si>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</si>
  <si>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</si>
  <si>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</si>
  <si>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</si>
  <si>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</si>
  <si>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</si>
  <si>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</si>
  <si>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</si>
  <si>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</si>
  <si>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</si>
  <si>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</si>
  <si>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</si>
  <si>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</si>
  <si>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</si>
  <si>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</si>
  <si>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</si>
  <si>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</si>
  <si>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</si>
  <si>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</si>
  <si>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</si>
  <si>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</si>
  <si>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</si>
  <si>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</si>
  <si>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</si>
  <si>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</si>
  <si>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</si>
  <si>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</si>
  <si>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</si>
  <si>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</si>
  <si>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</si>
  <si>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</si>
  <si>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</si>
  <si>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</si>
  <si>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</si>
  <si>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</si>
  <si>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</si>
  <si>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</si>
  <si>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</si>
  <si>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</si>
  <si>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</si>
  <si>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</si>
  <si>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</si>
  <si>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</si>
  <si>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</si>
  <si>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</si>
  <si>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</si>
  <si>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</si>
  <si>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</si>
  <si>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</si>
  <si>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</si>
  <si>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</si>
  <si>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</si>
  <si>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</si>
  <si>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</si>
  <si>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</si>
  <si>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</si>
  <si>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</si>
  <si>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</si>
  <si>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</si>
  <si>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</si>
  <si>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</si>
  <si>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</si>
  <si>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</si>
  <si>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</si>
  <si>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</si>
  <si>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</si>
  <si>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</si>
  <si>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</si>
  <si>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</si>
  <si>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</si>
  <si>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</si>
  <si>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</si>
  <si>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</si>
  <si>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</si>
  <si>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</si>
  <si>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</si>
  <si>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</si>
  <si>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</si>
  <si>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</si>
  <si>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</si>
  <si>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</si>
  <si>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</si>
  <si>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</si>
  <si>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</si>
  <si>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</si>
  <si>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</si>
  <si>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</si>
  <si>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</si>
  <si>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</si>
  <si>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</si>
  <si>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</si>
  <si>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</si>
  <si>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</si>
  <si>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</si>
  <si>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</si>
  <si>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</si>
  <si>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</si>
  <si>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</si>
  <si>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</si>
  <si>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</si>
  <si>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</si>
  <si>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</si>
  <si>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</si>
  <si>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</si>
  <si>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</si>
  <si>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</si>
  <si>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</si>
  <si>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</si>
  <si>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</si>
  <si>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</si>
  <si>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</si>
  <si>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</si>
  <si>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</si>
  <si>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</si>
  <si>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</si>
  <si>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</si>
  <si>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</si>
  <si>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</si>
  <si>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</si>
  <si>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</si>
  <si>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</si>
  <si>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</si>
  <si>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</si>
  <si>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</si>
  <si>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</si>
  <si>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</si>
  <si>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</si>
  <si>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</si>
  <si>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</si>
  <si>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</si>
  <si>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</si>
  <si>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</si>
  <si>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</si>
  <si>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</si>
  <si>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</si>
  <si>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</si>
  <si>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</si>
  <si>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</si>
  <si>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</si>
  <si>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</si>
  <si>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</si>
  <si>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</si>
  <si>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</si>
  <si>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</si>
  <si>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</si>
  <si>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</si>
  <si>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</si>
  <si>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</si>
  <si>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</si>
  <si>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</si>
  <si>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</si>
  <si>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</si>
  <si>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</si>
  <si>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</si>
  <si>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</si>
  <si>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</si>
  <si>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</si>
  <si>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</si>
  <si>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</si>
  <si>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</si>
  <si>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</si>
  <si>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</si>
  <si>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</si>
  <si>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</si>
  <si>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</si>
  <si>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</si>
  <si>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</si>
  <si>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</si>
  <si>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</si>
  <si>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</si>
  <si>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</si>
  <si>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</si>
  <si>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</si>
  <si>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</si>
  <si>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</si>
  <si>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</si>
  <si>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</si>
  <si>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</si>
  <si>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</si>
  <si>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</si>
  <si>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</si>
  <si>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</si>
  <si>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</si>
  <si>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</si>
  <si>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</si>
  <si>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</si>
  <si>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</si>
  <si>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</si>
  <si>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</si>
  <si>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</si>
  <si>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</si>
  <si>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</si>
  <si>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</si>
  <si>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</si>
  <si>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</si>
  <si>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</si>
  <si>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</si>
  <si>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</si>
  <si>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</si>
  <si>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</si>
  <si>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</si>
  <si>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</si>
  <si>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</si>
  <si>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</si>
  <si>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</si>
  <si>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</si>
  <si>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</si>
  <si>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</si>
  <si>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</si>
  <si>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</si>
  <si>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</si>
  <si>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</si>
  <si>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</si>
  <si>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</si>
  <si>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</si>
  <si>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</si>
  <si>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</si>
  <si>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</si>
  <si>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</si>
  <si>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</si>
  <si>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</si>
  <si>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</si>
  <si>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</si>
  <si>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</si>
  <si>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</si>
  <si>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</si>
  <si>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</si>
  <si>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</si>
  <si>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</si>
  <si>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</si>
  <si>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</si>
  <si>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</si>
  <si>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</si>
  <si>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</si>
  <si>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</si>
  <si>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</si>
  <si>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</si>
  <si>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</si>
  <si>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</si>
  <si>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</si>
  <si>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</si>
  <si>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</si>
  <si>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</si>
  <si>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</si>
  <si>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</si>
  <si>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</si>
  <si>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</si>
  <si>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</si>
  <si>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</si>
  <si>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</si>
  <si>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</si>
  <si>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</si>
  <si>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</si>
  <si>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</si>
  <si>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</si>
  <si>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</si>
  <si>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</si>
  <si>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</si>
  <si>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</si>
  <si>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</si>
  <si>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</si>
  <si>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</si>
  <si>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</si>
  <si>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</si>
  <si>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</si>
  <si>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</si>
  <si>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</si>
  <si>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</si>
  <si>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</si>
  <si>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</si>
  <si>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</si>
  <si>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</si>
  <si>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</si>
  <si>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</si>
  <si>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</si>
  <si>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</si>
  <si>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</si>
  <si>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</si>
  <si>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</si>
  <si>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</si>
  <si>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</si>
  <si>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</si>
  <si>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</si>
  <si>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</si>
  <si>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</si>
  <si>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</si>
  <si>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</si>
  <si>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</si>
  <si>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</si>
  <si>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</si>
  <si>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</si>
  <si>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</si>
  <si>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</si>
  <si>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</si>
  <si>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</si>
  <si>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</si>
  <si>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</si>
  <si>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</si>
  <si>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</si>
  <si>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</si>
  <si>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</si>
  <si>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</si>
  <si>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</si>
  <si>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</si>
  <si>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</si>
  <si>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</si>
  <si>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</si>
  <si>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</si>
  <si>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</si>
  <si>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</si>
  <si>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</si>
  <si>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</si>
  <si>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</si>
  <si>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</si>
  <si>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</si>
  <si>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</si>
  <si>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</si>
  <si>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</si>
  <si>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</si>
  <si>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</si>
  <si>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</si>
  <si>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</si>
  <si>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</si>
  <si>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</si>
  <si>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</si>
  <si>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</si>
  <si>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</si>
  <si>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</si>
  <si>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</si>
  <si>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</si>
  <si>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</si>
  <si>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</si>
  <si>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</si>
  <si>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</si>
  <si>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</si>
  <si>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</si>
  <si>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</si>
  <si>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</si>
  <si>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</si>
  <si>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</si>
  <si>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</si>
  <si>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</si>
  <si>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</si>
  <si>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</si>
  <si>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</si>
  <si>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</si>
  <si>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</si>
  <si>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</si>
  <si>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</si>
  <si>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</si>
  <si>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</si>
  <si>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</si>
  <si>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</si>
  <si>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</si>
  <si>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</si>
  <si>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</si>
  <si>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</si>
  <si>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</si>
  <si>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</si>
  <si>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</si>
  <si>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</si>
  <si>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</si>
  <si>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</si>
  <si>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</si>
  <si>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</si>
  <si>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</si>
  <si>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</si>
  <si>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</si>
  <si>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</si>
  <si>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</si>
  <si>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</si>
  <si>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</si>
  <si>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</si>
  <si>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</si>
  <si>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</si>
  <si>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</si>
  <si>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</si>
  <si>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</si>
  <si>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</si>
  <si>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</si>
  <si>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</si>
  <si>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</si>
  <si>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</si>
  <si>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</si>
  <si>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</si>
  <si>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</si>
  <si>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</si>
  <si>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</si>
  <si>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</si>
  <si>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</si>
  <si>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</si>
  <si>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</si>
  <si>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</si>
  <si>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</si>
  <si>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</si>
  <si>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</si>
  <si>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</si>
  <si>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</si>
  <si>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</si>
  <si>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</si>
  <si>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</si>
  <si>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</si>
  <si>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</si>
  <si>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</si>
  <si>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</si>
  <si>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</si>
  <si>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</si>
  <si>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</si>
  <si>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</si>
  <si>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</si>
  <si>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</si>
  <si>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</si>
  <si>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</si>
  <si>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</si>
  <si>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</si>
  <si>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</si>
  <si>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</si>
  <si>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</si>
  <si>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</si>
  <si>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</si>
  <si>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</si>
  <si>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</si>
  <si>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</si>
  <si>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</si>
  <si>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</si>
  <si>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</si>
  <si>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</si>
  <si>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</si>
  <si>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</si>
  <si>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</si>
  <si>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</si>
  <si>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</si>
  <si>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</si>
  <si>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</si>
  <si>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</si>
  <si>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</si>
  <si>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</si>
  <si>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</si>
  <si>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</si>
  <si>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</si>
  <si>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</si>
  <si>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</si>
  <si>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</si>
  <si>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</si>
  <si>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</si>
  <si>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</si>
  <si>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</si>
  <si>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</si>
  <si>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</si>
  <si>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</si>
  <si>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</si>
  <si>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</si>
  <si>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</si>
  <si>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</si>
  <si>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</si>
  <si>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</si>
  <si>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</si>
  <si>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</si>
  <si>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</si>
  <si>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</si>
  <si>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</si>
  <si>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</si>
  <si>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</si>
  <si>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</si>
  <si>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</si>
  <si>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</si>
  <si>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</si>
  <si>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</si>
  <si>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</si>
  <si>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</si>
  <si>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</si>
  <si>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</si>
  <si>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</si>
  <si>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</si>
  <si>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</si>
  <si>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</si>
  <si>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</si>
  <si>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</si>
  <si>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</si>
  <si>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</si>
  <si>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</si>
  <si>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</si>
  <si>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</si>
  <si>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</si>
  <si>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</si>
  <si>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</si>
  <si>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</si>
  <si>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</si>
  <si>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</si>
  <si>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</si>
  <si>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</si>
  <si>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</si>
  <si>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</si>
  <si>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</si>
  <si>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</si>
  <si>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</si>
  <si>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</si>
  <si>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</si>
  <si>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</si>
  <si>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</si>
  <si>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</si>
  <si>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</si>
  <si>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</si>
  <si>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</si>
  <si>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</si>
  <si>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</si>
  <si>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</si>
  <si>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</si>
  <si>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</si>
  <si>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</si>
  <si>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</si>
  <si>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</si>
  <si>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</si>
  <si>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</si>
  <si>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</si>
  <si>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</si>
  <si>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</si>
  <si>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</si>
  <si>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</si>
  <si>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</si>
  <si>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</si>
  <si>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</si>
  <si>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</si>
  <si>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</si>
  <si>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</si>
  <si>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</si>
  <si>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</si>
  <si>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</si>
  <si>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</si>
  <si>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</si>
  <si>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</si>
  <si>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</si>
  <si>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</si>
  <si>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</si>
  <si>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</si>
  <si>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</si>
  <si>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</si>
  <si>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</si>
  <si>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</si>
  <si>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</si>
  <si>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</si>
  <si>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</si>
  <si>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</si>
  <si>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</si>
  <si>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</si>
  <si>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</si>
  <si>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</si>
  <si>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</si>
  <si>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</si>
  <si>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</si>
  <si>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</si>
  <si>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</si>
  <si>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</si>
  <si>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</si>
  <si>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</si>
  <si>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</si>
  <si>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</si>
  <si>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</si>
  <si>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</si>
  <si>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</si>
  <si>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</si>
  <si>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</si>
  <si>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</si>
  <si>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</si>
  <si>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</si>
  <si>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</si>
  <si>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</si>
  <si>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</si>
  <si>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</si>
  <si>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</si>
  <si>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</si>
  <si>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</si>
  <si>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</si>
  <si>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</si>
  <si>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</si>
  <si>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</si>
  <si>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</si>
  <si>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</si>
  <si>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</si>
  <si>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</si>
  <si>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</si>
  <si>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</si>
  <si>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</si>
  <si>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</si>
  <si>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</si>
  <si>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</si>
  <si>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</si>
  <si>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</si>
  <si>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</si>
  <si>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</si>
  <si>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</si>
  <si>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</si>
  <si>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</si>
  <si>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</si>
  <si>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</si>
  <si>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</si>
  <si>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</si>
  <si>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</si>
  <si>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</si>
  <si>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</si>
  <si>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</si>
  <si>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</si>
  <si>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</si>
  <si>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</si>
  <si>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</si>
  <si>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</si>
  <si>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</si>
  <si>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</si>
  <si>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</si>
  <si>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</si>
  <si>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</si>
  <si>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</si>
  <si>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</si>
  <si>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</si>
  <si>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</si>
  <si>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</si>
  <si>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</si>
  <si>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</si>
  <si>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</si>
  <si>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</si>
  <si>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</si>
  <si>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</si>
  <si>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</si>
  <si>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</si>
  <si>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</si>
  <si>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</si>
  <si>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</si>
  <si>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</si>
  <si>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</si>
  <si>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</si>
  <si>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</si>
  <si>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</si>
  <si>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</si>
  <si>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</si>
  <si>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</si>
  <si>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</si>
  <si>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</si>
  <si>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</si>
  <si>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</si>
  <si>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</si>
  <si>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</si>
  <si>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</si>
  <si>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</si>
  <si>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</si>
  <si>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</si>
  <si>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</si>
  <si>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</si>
  <si>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</si>
  <si>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</si>
  <si>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</si>
  <si>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</si>
  <si>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</si>
  <si>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</si>
  <si>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</si>
  <si>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</si>
  <si>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</si>
  <si>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</si>
  <si>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</si>
  <si>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</si>
  <si>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</si>
  <si>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</si>
  <si>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</si>
  <si>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</si>
  <si>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</si>
  <si>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</si>
  <si>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</si>
  <si>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</si>
  <si>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</si>
  <si>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</si>
  <si>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</si>
  <si>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</si>
  <si>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</si>
  <si>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</si>
  <si>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</si>
  <si>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</si>
  <si>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</si>
  <si>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</si>
  <si>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</si>
  <si>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</si>
  <si>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</si>
  <si>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</si>
  <si>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</si>
  <si>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</si>
  <si>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</si>
  <si>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</si>
  <si>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</si>
  <si>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</si>
  <si>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</si>
  <si>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</si>
  <si>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</si>
  <si>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</si>
  <si>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</si>
  <si>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</si>
  <si>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</si>
  <si>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</si>
  <si>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</si>
  <si>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</si>
  <si>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</si>
  <si>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</si>
  <si>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</si>
  <si>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</si>
  <si>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</si>
  <si>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</si>
  <si>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</si>
  <si>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</si>
  <si>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</si>
  <si>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</si>
  <si>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</si>
  <si>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</si>
  <si>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</si>
  <si>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</si>
  <si>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</si>
  <si>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</si>
  <si>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</si>
  <si>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</si>
  <si>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</si>
  <si>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</si>
  <si>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</si>
  <si>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</si>
  <si>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</si>
  <si>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</si>
  <si>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</si>
  <si>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</si>
  <si>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</si>
  <si>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</si>
  <si>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</si>
  <si>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</si>
  <si>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</si>
  <si>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</si>
  <si>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</si>
  <si>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</si>
  <si>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</si>
  <si>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</si>
  <si>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</si>
  <si>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</si>
  <si>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</si>
  <si>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</si>
  <si>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</si>
  <si>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</si>
  <si>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</si>
  <si>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</si>
  <si>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</si>
  <si>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</si>
  <si>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</si>
  <si>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</si>
  <si>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</si>
  <si>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</si>
  <si>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</si>
  <si>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</si>
  <si>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</si>
  <si>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</si>
  <si>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</si>
  <si>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</si>
  <si>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</si>
  <si>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</si>
  <si>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</si>
  <si>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</si>
  <si>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</si>
  <si>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</si>
  <si>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</si>
  <si>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</si>
  <si>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</si>
  <si>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</si>
  <si>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</si>
  <si>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</si>
  <si>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</si>
  <si>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</si>
  <si>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</si>
  <si>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</si>
  <si>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</si>
  <si>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</si>
  <si>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</si>
  <si>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</si>
  <si>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</si>
  <si>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</si>
  <si>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</si>
  <si>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</si>
  <si>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</si>
  <si>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</si>
  <si>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</si>
  <si>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</si>
  <si>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</si>
  <si>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</si>
  <si>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</si>
  <si>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</si>
  <si>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</si>
  <si>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</si>
  <si>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</si>
  <si>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</si>
  <si>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</si>
  <si>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</si>
  <si>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</si>
  <si>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</si>
  <si>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</si>
  <si>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</si>
  <si>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</si>
  <si>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</si>
  <si>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</si>
  <si>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</si>
  <si>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</si>
  <si>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</si>
  <si>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</si>
  <si>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</si>
  <si>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</si>
  <si>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</si>
  <si>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</si>
  <si>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</si>
  <si>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</si>
  <si>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</si>
  <si>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</si>
  <si>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</si>
  <si>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</si>
  <si>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</si>
  <si>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</si>
  <si>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</si>
  <si>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</si>
  <si>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</si>
  <si>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</si>
  <si>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</si>
  <si>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</si>
  <si>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</si>
  <si>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</si>
  <si>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</si>
  <si>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</si>
  <si>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</si>
  <si>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</si>
  <si>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</si>
  <si>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</si>
  <si>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</si>
  <si>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</si>
  <si>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</si>
  <si>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</si>
  <si>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</si>
  <si>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</si>
  <si>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</si>
  <si>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</si>
  <si>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</si>
  <si>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</si>
  <si>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</si>
  <si>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</si>
  <si>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</si>
  <si>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</si>
  <si>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</si>
  <si>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</si>
  <si>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</si>
  <si>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</si>
  <si>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</si>
  <si>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</si>
  <si>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</si>
  <si>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</si>
  <si>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</si>
  <si>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</si>
  <si>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</si>
  <si>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</si>
  <si>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</si>
  <si>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</si>
  <si>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</si>
  <si>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</si>
  <si>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</si>
  <si>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</si>
  <si>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</si>
  <si>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</si>
  <si>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</si>
  <si>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</si>
  <si>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</si>
  <si>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</si>
  <si>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</si>
  <si>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</si>
  <si>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</si>
  <si>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</si>
  <si>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</si>
  <si>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</si>
  <si>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</si>
  <si>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</si>
  <si>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</si>
  <si>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</si>
  <si>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</si>
  <si>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</si>
  <si>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</si>
  <si>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</si>
  <si>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</si>
  <si>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</si>
  <si>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</si>
  <si>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</si>
  <si>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</si>
  <si>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</si>
  <si>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</si>
  <si>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</si>
  <si>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</si>
  <si>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</si>
  <si>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</si>
  <si>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</si>
  <si>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</si>
  <si>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</si>
  <si>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</si>
  <si>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</si>
  <si>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</si>
  <si>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</si>
  <si>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</si>
  <si>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</si>
  <si>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</si>
  <si>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</si>
  <si>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</si>
  <si>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</si>
  <si>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</si>
  <si>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</si>
  <si>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</si>
  <si>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</si>
  <si>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</si>
  <si>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</si>
  <si>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</si>
  <si>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</si>
  <si>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</si>
  <si>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</si>
  <si>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</si>
  <si>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</si>
  <si>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</si>
  <si>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</si>
  <si>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</si>
  <si>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</si>
  <si>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</si>
  <si>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</si>
  <si>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</si>
  <si>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</si>
  <si>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</si>
  <si>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</si>
  <si>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</si>
  <si>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</si>
  <si>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</si>
  <si>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</si>
  <si>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</si>
  <si>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</si>
  <si>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</si>
  <si>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</si>
  <si>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</si>
  <si>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</si>
  <si>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</si>
  <si>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</si>
  <si>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</si>
  <si>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</si>
  <si>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</si>
  <si>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</si>
  <si>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</si>
  <si>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</si>
  <si>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</si>
  <si>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</si>
  <si>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</si>
  <si>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</si>
  <si>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</si>
  <si>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</si>
  <si>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</si>
  <si>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</si>
  <si>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</si>
  <si>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</si>
  <si>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</si>
  <si>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</si>
  <si>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</si>
  <si>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</si>
  <si>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</si>
  <si>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</si>
  <si>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</si>
  <si>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</si>
  <si>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</si>
  <si>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</si>
  <si>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</si>
  <si>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</si>
  <si>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</si>
  <si>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</si>
  <si>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</si>
  <si>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</si>
  <si>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</si>
  <si>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</si>
  <si>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</si>
  <si>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</si>
  <si>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</si>
  <si>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</si>
  <si>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</si>
  <si>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</si>
  <si>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</si>
  <si>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</si>
  <si>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</si>
  <si>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</si>
  <si>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</si>
  <si>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</si>
  <si>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</si>
  <si>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</si>
  <si>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</si>
  <si>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</si>
  <si>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</si>
  <si>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</si>
  <si>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</si>
  <si>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</si>
  <si>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</si>
  <si>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</si>
  <si>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</si>
  <si>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</si>
  <si>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</si>
  <si>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</si>
  <si>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</si>
  <si>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</si>
  <si>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</si>
  <si>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</si>
  <si>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</si>
  <si>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</si>
  <si>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</si>
  <si>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</si>
  <si>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</si>
  <si>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</si>
  <si>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</si>
  <si>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</si>
  <si>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</si>
  <si>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</si>
  <si>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</si>
  <si>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</si>
  <si>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</si>
  <si>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</si>
  <si>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</si>
  <si>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</si>
  <si>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</si>
  <si>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</si>
  <si>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</si>
  <si>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</si>
  <si>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</si>
  <si>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</si>
  <si>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</si>
  <si>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</si>
  <si>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</si>
  <si>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</si>
  <si>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</si>
  <si>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</si>
  <si>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</si>
  <si>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</si>
  <si>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</si>
  <si>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</si>
  <si>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</si>
  <si>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</si>
  <si>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</si>
  <si>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</si>
  <si>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</si>
  <si>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</si>
  <si>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</si>
  <si>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</si>
  <si>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</si>
  <si>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</si>
  <si>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</si>
  <si>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</si>
  <si>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</si>
  <si>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</si>
  <si>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</si>
  <si>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</si>
  <si>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</si>
  <si>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</si>
  <si>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</si>
  <si>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</si>
  <si>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</si>
  <si>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</si>
  <si>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</si>
  <si>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</si>
  <si>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</si>
  <si>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</si>
  <si>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</si>
  <si>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</si>
  <si>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</si>
  <si>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</si>
  <si>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</si>
  <si>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</si>
  <si>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</si>
  <si>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</si>
  <si>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</si>
  <si>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</si>
  <si>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</si>
  <si>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</si>
  <si>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</si>
  <si>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</si>
  <si>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</si>
  <si>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</si>
  <si>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</si>
  <si>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</si>
  <si>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</si>
  <si>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</si>
  <si>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</si>
  <si>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</si>
  <si>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</si>
  <si>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</si>
  <si>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</si>
  <si>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</si>
  <si>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</si>
  <si>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</si>
  <si>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</si>
  <si>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</si>
  <si>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</si>
  <si>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</si>
  <si>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</si>
  <si>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</si>
  <si>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</si>
  <si>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</si>
  <si>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</si>
  <si>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</si>
  <si>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</si>
  <si>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</si>
  <si>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</si>
  <si>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</si>
  <si>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</si>
  <si>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</si>
  <si>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</si>
  <si>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</si>
  <si>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</si>
  <si>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</si>
  <si>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</si>
  <si>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</si>
  <si>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</si>
  <si>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</si>
  <si>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</si>
  <si>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</si>
  <si>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</si>
  <si>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</si>
  <si>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</si>
  <si>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</si>
  <si>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</si>
  <si>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</si>
  <si>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</si>
  <si>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</si>
  <si>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</si>
  <si>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</si>
  <si>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</si>
  <si>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</si>
  <si>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</si>
  <si>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</si>
  <si>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</si>
  <si>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</si>
  <si>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</si>
  <si>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</si>
  <si>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</si>
  <si>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</si>
  <si>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</si>
  <si>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</si>
  <si>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</si>
  <si>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</si>
  <si>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</si>
  <si>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</si>
  <si>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</si>
  <si>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</si>
  <si>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</si>
  <si>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</si>
  <si>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</si>
  <si>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</si>
  <si>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</si>
  <si>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</si>
  <si>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</si>
  <si>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</si>
  <si>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</si>
  <si>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</si>
  <si>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</si>
  <si>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</si>
  <si>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</si>
  <si>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</si>
  <si>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</si>
  <si>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</si>
  <si>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</si>
  <si>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</si>
  <si>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</si>
  <si>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</si>
  <si>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</si>
  <si>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</si>
  <si>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</si>
  <si>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</si>
  <si>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</si>
  <si>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</si>
  <si>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</si>
  <si>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</si>
  <si>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</si>
  <si>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</si>
  <si>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</si>
  <si>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</si>
  <si>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</si>
  <si>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</si>
  <si>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</si>
  <si>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</si>
  <si>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</si>
  <si>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</si>
  <si>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</si>
  <si>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</si>
  <si>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</si>
  <si>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</si>
  <si>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</si>
  <si>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</si>
  <si>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</si>
  <si>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</si>
  <si>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</si>
  <si>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</si>
  <si>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</si>
  <si>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</si>
  <si>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</si>
  <si>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</si>
  <si>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</si>
  <si>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</si>
  <si>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</si>
  <si>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</si>
  <si>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</si>
  <si>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</si>
  <si>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</si>
  <si>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</si>
  <si>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</si>
  <si>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</si>
  <si>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</si>
  <si>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</si>
  <si>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</si>
  <si>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</si>
  <si>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</si>
  <si>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</si>
  <si>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</si>
  <si>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</si>
  <si>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</si>
  <si>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</si>
  <si>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</si>
  <si>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</si>
  <si>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</si>
  <si>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</si>
  <si>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</si>
  <si>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</si>
  <si>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</si>
  <si>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</si>
  <si>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</si>
  <si>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</si>
  <si>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</si>
  <si>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</si>
  <si>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</si>
  <si>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</si>
  <si>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</si>
  <si>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</si>
  <si>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</si>
  <si>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</si>
  <si>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</si>
  <si>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</si>
  <si>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</si>
  <si>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</si>
  <si>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</si>
  <si>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</si>
  <si>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</si>
  <si>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</si>
  <si>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</si>
  <si>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</si>
  <si>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</si>
  <si>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</si>
  <si>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</si>
  <si>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</si>
  <si>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</si>
  <si>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</si>
  <si>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</si>
  <si>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</si>
  <si>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</si>
  <si>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</si>
  <si>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</si>
  <si>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</si>
  <si>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</si>
  <si>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</si>
  <si>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</si>
  <si>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</si>
  <si>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</si>
  <si>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</si>
  <si>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</si>
  <si>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</si>
  <si>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</si>
  <si>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</si>
  <si>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</si>
  <si>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</si>
  <si>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</si>
  <si>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</si>
  <si>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</si>
  <si>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</si>
  <si>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</si>
  <si>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</si>
  <si>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</si>
  <si>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</si>
  <si>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</si>
  <si>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</si>
  <si>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</si>
  <si>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</si>
  <si>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</si>
  <si>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</si>
  <si>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</si>
  <si>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</si>
  <si>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</si>
  <si>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</si>
  <si>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</si>
  <si>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</si>
  <si>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</si>
  <si>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</si>
  <si>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</si>
  <si>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</si>
  <si>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</si>
  <si>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</si>
  <si>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</si>
  <si>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</si>
  <si>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</si>
  <si>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</si>
  <si>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</si>
  <si>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</si>
  <si>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</si>
  <si>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</si>
  <si>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</si>
  <si>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</si>
  <si>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</si>
  <si>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</si>
  <si>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</si>
  <si>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</si>
  <si>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</si>
  <si>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</si>
  <si>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</si>
  <si>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</si>
  <si>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</si>
  <si>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</si>
  <si>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</si>
  <si>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</si>
  <si>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</si>
  <si>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</si>
  <si>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</si>
  <si>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</si>
  <si>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</si>
  <si>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</si>
  <si>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</si>
  <si>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</si>
  <si>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</si>
  <si>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</si>
  <si>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</si>
  <si>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</si>
  <si>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</si>
  <si>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</si>
  <si>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</si>
  <si>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</si>
  <si>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</si>
  <si>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</si>
  <si>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</si>
  <si>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</si>
  <si>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</si>
  <si>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</si>
  <si>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</si>
  <si>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</si>
  <si>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</si>
  <si>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</si>
  <si>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</si>
  <si>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</si>
  <si>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</si>
  <si>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</si>
  <si>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</si>
  <si>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</si>
  <si>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</si>
  <si>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</si>
  <si>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</si>
  <si>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</si>
  <si>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</si>
  <si>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</si>
  <si>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</si>
  <si>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</si>
  <si>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</si>
  <si>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</si>
  <si>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</si>
  <si>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</si>
  <si>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</si>
  <si>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</si>
  <si>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</si>
  <si>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</si>
  <si>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</si>
  <si>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</si>
  <si>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</si>
  <si>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</si>
  <si>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</si>
  <si>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</si>
  <si>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</si>
  <si>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</si>
  <si>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</si>
  <si>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</si>
  <si>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</si>
  <si>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</si>
  <si>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</si>
  <si>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</si>
  <si>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</si>
  <si>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</si>
  <si>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</si>
  <si>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</si>
  <si>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</si>
  <si>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</si>
  <si>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</si>
  <si>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</si>
  <si>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</si>
  <si>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</si>
  <si>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</si>
  <si>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</si>
  <si>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</si>
  <si>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</si>
  <si>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</si>
  <si>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</si>
  <si>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</si>
  <si>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</si>
  <si>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</si>
  <si>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</si>
  <si>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</si>
  <si>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</si>
  <si>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</si>
  <si>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</si>
  <si>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</si>
  <si>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</si>
  <si>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</si>
  <si>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</si>
  <si>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</si>
  <si>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</si>
  <si>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</si>
  <si>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</si>
  <si>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</si>
  <si>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</si>
  <si>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</si>
  <si>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</si>
  <si>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</si>
  <si>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</si>
  <si>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</si>
  <si>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</si>
  <si>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</si>
  <si>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</si>
  <si>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</si>
  <si>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</si>
  <si>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</si>
  <si>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</si>
  <si>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</si>
  <si>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</si>
  <si>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</si>
  <si>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</si>
  <si>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</si>
  <si>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</si>
  <si>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</si>
  <si>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</si>
  <si>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</si>
  <si>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</si>
  <si>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</si>
  <si>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</si>
  <si>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</si>
  <si>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</si>
  <si>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</si>
  <si>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</si>
  <si>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</si>
  <si>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</si>
  <si>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</si>
  <si>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</si>
  <si>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</si>
  <si>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</si>
  <si>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</si>
  <si>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</si>
  <si>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</si>
  <si>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</si>
  <si>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</si>
  <si>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</si>
  <si>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</si>
  <si>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</si>
  <si>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</si>
  <si>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</si>
  <si>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</si>
  <si>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</si>
  <si>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</si>
  <si>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</si>
  <si>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</si>
  <si>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</si>
  <si>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</si>
  <si>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</si>
  <si>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</si>
  <si>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</si>
  <si>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</si>
  <si>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</si>
  <si>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</si>
  <si>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</si>
  <si>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</si>
  <si>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</si>
  <si>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</si>
  <si>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</si>
  <si>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</si>
  <si>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</si>
  <si>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</si>
  <si>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</si>
  <si>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</si>
  <si>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</si>
  <si>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</si>
  <si>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</si>
  <si>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</si>
  <si>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</si>
  <si>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</si>
  <si>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</si>
  <si>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</si>
  <si>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</si>
  <si>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</si>
  <si>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</si>
  <si>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</si>
  <si>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</si>
  <si>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</si>
  <si>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</si>
  <si>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</si>
  <si>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</si>
  <si>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</si>
  <si>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</si>
  <si>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</si>
  <si>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</si>
  <si>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</si>
  <si>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</si>
  <si>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</si>
  <si>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</si>
  <si>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</si>
  <si>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</si>
  <si>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</si>
  <si>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</si>
  <si>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</si>
  <si>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</si>
  <si>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</si>
  <si>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</si>
  <si>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</si>
  <si>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</si>
  <si>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</si>
  <si>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</si>
  <si>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</si>
  <si>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</si>
  <si>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</si>
  <si>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</si>
  <si>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</si>
  <si>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</si>
  <si>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</si>
  <si>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</si>
  <si>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</si>
  <si>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</si>
  <si>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</si>
  <si>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</si>
  <si>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</si>
  <si>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</si>
  <si>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</si>
  <si>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</si>
  <si>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</si>
  <si>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</si>
  <si>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</si>
  <si>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</si>
  <si>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</si>
  <si>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</si>
  <si>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</si>
  <si>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</si>
  <si>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</si>
  <si>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</si>
  <si>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</si>
  <si>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</si>
  <si>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</si>
  <si>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</si>
  <si>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</si>
  <si>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</si>
  <si>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</si>
  <si>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</si>
  <si>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</si>
  <si>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</si>
  <si>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</si>
  <si>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</si>
  <si>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</si>
  <si>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</si>
  <si>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</si>
  <si>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</si>
  <si>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</si>
  <si>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</si>
  <si>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</si>
  <si>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</si>
  <si>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</si>
  <si>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</si>
  <si>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</si>
  <si>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</si>
  <si>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</si>
  <si>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</si>
  <si>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</si>
  <si>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</si>
  <si>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</si>
  <si>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</si>
  <si>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</si>
  <si>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</si>
  <si>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</si>
  <si>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</si>
  <si>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</si>
  <si>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</si>
  <si>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</si>
  <si>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</si>
  <si>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</si>
  <si>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</si>
  <si>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</si>
  <si>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</si>
  <si>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</si>
  <si>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</si>
  <si>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</si>
  <si>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</si>
  <si>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</si>
  <si>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</si>
  <si>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</si>
  <si>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</si>
  <si>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</si>
  <si>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</si>
  <si>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</si>
  <si>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</si>
  <si>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</si>
  <si>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</si>
  <si>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</si>
  <si>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</si>
  <si>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</si>
  <si>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</si>
  <si>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</si>
  <si>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</si>
  <si>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</si>
  <si>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</si>
  <si>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</si>
  <si>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</si>
  <si>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</si>
  <si>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</si>
  <si>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</si>
  <si>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</si>
  <si>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</si>
  <si>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</si>
  <si>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</si>
  <si>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</si>
  <si>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</si>
  <si>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</si>
  <si>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</si>
  <si>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</si>
  <si>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</si>
  <si>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</si>
  <si>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</si>
  <si>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</si>
  <si>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</si>
  <si>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</si>
  <si>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</si>
  <si>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</si>
  <si>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</si>
  <si>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</si>
  <si>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</si>
  <si>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</si>
  <si>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</si>
  <si>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</si>
  <si>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</si>
  <si>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</si>
  <si>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</si>
  <si>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</si>
  <si>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</si>
  <si>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</si>
  <si>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</si>
  <si>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</si>
  <si>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</si>
  <si>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</si>
  <si>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</si>
  <si>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</si>
  <si>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</si>
  <si>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</si>
  <si>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</si>
  <si>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</si>
  <si>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</si>
  <si>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</si>
  <si>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</si>
  <si>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</si>
  <si>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</si>
  <si>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</si>
  <si>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</si>
  <si>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</si>
  <si>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</si>
  <si>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</si>
  <si>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</si>
  <si>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</si>
  <si>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</si>
  <si>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</si>
  <si>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</si>
  <si>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</si>
  <si>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</si>
  <si>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</si>
  <si>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</si>
  <si>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</si>
  <si>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</si>
  <si>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</si>
  <si>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</si>
  <si>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</si>
  <si>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</si>
  <si>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</si>
  <si>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</si>
  <si>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</si>
  <si>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</si>
  <si>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</si>
  <si>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</si>
  <si>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</si>
  <si>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</si>
  <si>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</si>
  <si>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</si>
  <si>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</si>
  <si>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</si>
  <si>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</si>
  <si>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</si>
  <si>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</si>
  <si>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</si>
  <si>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</si>
  <si>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</si>
  <si>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</si>
  <si>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</si>
  <si>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</si>
  <si>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</si>
  <si>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</si>
  <si>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</si>
  <si>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</si>
  <si>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</si>
  <si>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</si>
  <si>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</si>
  <si>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</si>
  <si>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</si>
  <si>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</si>
  <si>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</si>
  <si>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</si>
  <si>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</si>
  <si>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</si>
  <si>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</si>
  <si>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</si>
  <si>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</si>
  <si>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</si>
  <si>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</si>
  <si>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</si>
  <si>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</si>
  <si>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</si>
  <si>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</si>
  <si>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</si>
  <si>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</si>
  <si>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</si>
  <si>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</si>
  <si>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</si>
  <si>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</si>
  <si>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</si>
  <si>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</si>
  <si>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</si>
  <si>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</si>
  <si>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</si>
  <si>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</si>
  <si>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</si>
  <si>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</si>
  <si>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</si>
  <si>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</si>
  <si>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</si>
  <si>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</si>
  <si>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</si>
  <si>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</si>
  <si>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</si>
  <si>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</si>
  <si>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</si>
  <si>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</si>
  <si>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</si>
  <si>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</si>
  <si>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</si>
  <si>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</si>
  <si>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</si>
  <si>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</si>
  <si>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</si>
  <si>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</si>
  <si>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</si>
  <si>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</si>
  <si>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</si>
  <si>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</si>
  <si>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</si>
  <si>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</si>
  <si>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</si>
  <si>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</si>
  <si>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</si>
  <si>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</si>
  <si>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</si>
  <si>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</si>
  <si>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</si>
  <si>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</si>
  <si>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</si>
  <si>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</si>
  <si>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</si>
  <si>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</si>
  <si>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</si>
  <si>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</si>
  <si>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</si>
  <si>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</si>
  <si>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</si>
  <si>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</si>
  <si>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</si>
  <si>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</si>
  <si>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</si>
  <si>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</si>
  <si>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</si>
  <si>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</si>
  <si>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</si>
  <si>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</si>
  <si>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</si>
  <si>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</si>
  <si>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</si>
  <si>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</si>
  <si>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</si>
  <si>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</si>
  <si>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</si>
  <si>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</si>
  <si>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</si>
  <si>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</si>
  <si>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</si>
  <si>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</si>
  <si>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</si>
  <si>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</si>
  <si>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</si>
  <si>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</si>
  <si>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</si>
  <si>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</si>
  <si>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</si>
  <si>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</si>
  <si>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</si>
  <si>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</si>
  <si>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</si>
  <si>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</si>
  <si>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</si>
  <si>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</si>
  <si>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</si>
  <si>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</si>
  <si>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</si>
  <si>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</si>
  <si>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</si>
  <si>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</si>
  <si>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</si>
  <si>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</si>
  <si>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</si>
  <si>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</si>
  <si>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</si>
  <si>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</si>
  <si>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</si>
  <si>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</si>
  <si>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</si>
  <si>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</si>
  <si>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</si>
  <si>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</si>
  <si>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</si>
  <si>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</si>
  <si>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</si>
  <si>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</si>
  <si>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</si>
  <si>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</si>
  <si>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</si>
  <si>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</si>
  <si>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</si>
  <si>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</si>
  <si>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</si>
  <si>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</si>
  <si>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</si>
  <si>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</si>
  <si>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</si>
  <si>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</si>
  <si>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</si>
  <si>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</si>
  <si>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</si>
  <si>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</si>
  <si>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</si>
  <si>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</si>
  <si>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</si>
  <si>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</si>
  <si>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</si>
  <si>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</si>
  <si>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</si>
  <si>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</si>
  <si>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</si>
  <si>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</si>
  <si>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</si>
  <si>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</si>
  <si>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</si>
  <si>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</si>
  <si>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</si>
  <si>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</si>
  <si>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</si>
  <si>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</si>
  <si>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</si>
  <si>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</si>
  <si>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</si>
  <si>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</si>
  <si>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</si>
  <si>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</si>
  <si>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</si>
  <si>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</si>
  <si>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</si>
  <si>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</si>
  <si>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</si>
  <si>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</si>
  <si>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</si>
  <si>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</si>
  <si>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</si>
  <si>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</si>
  <si>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</si>
  <si>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</si>
  <si>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</si>
  <si>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</si>
  <si>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</si>
  <si>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</si>
  <si>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</si>
  <si>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</si>
  <si>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</si>
  <si>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</si>
  <si>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</si>
  <si>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</si>
  <si>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</si>
  <si>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</si>
  <si>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</si>
  <si>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</si>
  <si>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</si>
  <si>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</si>
  <si>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</si>
  <si>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</si>
  <si>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</si>
  <si>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</si>
  <si>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</si>
  <si>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</si>
  <si>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</si>
  <si>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</si>
  <si>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</si>
  <si>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</si>
  <si>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</si>
  <si>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</si>
  <si>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</si>
  <si>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</si>
  <si>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</si>
  <si>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</si>
  <si>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</si>
  <si>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</si>
  <si>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</si>
  <si>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</si>
  <si>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</si>
  <si>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</si>
  <si>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</si>
  <si>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</si>
  <si>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</si>
  <si>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</si>
  <si>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</si>
  <si>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</si>
  <si>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</si>
  <si>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</si>
  <si>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</si>
  <si>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</si>
  <si>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</si>
  <si>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</si>
  <si>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</si>
  <si>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</si>
  <si>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</si>
  <si>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</si>
  <si>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</si>
  <si>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</si>
  <si>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</si>
  <si>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</si>
  <si>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</si>
  <si>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</si>
  <si>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</si>
  <si>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</si>
  <si>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</si>
  <si>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</si>
  <si>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</si>
  <si>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</si>
  <si>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</si>
  <si>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</si>
  <si>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</si>
  <si>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</si>
  <si>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</si>
  <si>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</si>
  <si>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</si>
  <si>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</si>
  <si>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</si>
  <si>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</si>
  <si>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</si>
  <si>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</si>
  <si>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</si>
  <si>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</si>
  <si>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</si>
  <si>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</si>
  <si>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</si>
  <si>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</si>
  <si>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</si>
  <si>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</si>
  <si>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</si>
  <si>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</si>
  <si>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</si>
  <si>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</si>
  <si>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</si>
  <si>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</si>
  <si>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</si>
  <si>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</si>
  <si>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</si>
  <si>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</si>
  <si>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</si>
  <si>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</si>
  <si>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</si>
  <si>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</si>
  <si>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</si>
  <si>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</si>
  <si>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</si>
  <si>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</si>
  <si>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</si>
  <si>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</si>
  <si>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</si>
  <si>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</si>
  <si>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</si>
  <si>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</si>
  <si>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</si>
  <si>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</si>
  <si>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</si>
  <si>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</si>
  <si>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</si>
  <si>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</si>
  <si>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</si>
  <si>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</si>
  <si>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</si>
  <si>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</si>
  <si>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</si>
  <si>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</si>
  <si>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</si>
  <si>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</si>
  <si>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</si>
  <si>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</si>
  <si>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</si>
  <si>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</si>
  <si>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</si>
  <si>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</si>
  <si>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</si>
  <si>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</si>
  <si>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</si>
  <si>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</si>
  <si>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</si>
  <si>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</si>
  <si>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</si>
  <si>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</si>
  <si>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</si>
  <si>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</si>
  <si>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</si>
  <si>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</si>
  <si>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</si>
  <si>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</si>
  <si>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</si>
  <si>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</si>
  <si>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</si>
  <si>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</si>
  <si>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</si>
  <si>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</si>
  <si>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</si>
  <si>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</si>
  <si>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</si>
  <si>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</si>
  <si>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</si>
  <si>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</si>
  <si>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</si>
  <si>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</si>
  <si>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</si>
  <si>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</si>
  <si>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</si>
  <si>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</si>
  <si>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</si>
  <si>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</si>
  <si>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</si>
  <si>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</si>
  <si>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</si>
  <si>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</si>
  <si>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</si>
  <si>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</si>
  <si>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</si>
  <si>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</si>
  <si>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</si>
  <si>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</si>
  <si>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</si>
  <si>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</si>
  <si>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</si>
  <si>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</si>
  <si>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</si>
  <si>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</si>
  <si>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</si>
  <si>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</si>
  <si>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</si>
  <si>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</si>
  <si>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</si>
  <si>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</si>
  <si>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</si>
  <si>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</si>
  <si>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</si>
  <si>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</si>
  <si>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</si>
  <si>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</si>
  <si>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</si>
  <si>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</si>
  <si>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</si>
  <si>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</si>
  <si>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</si>
  <si>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</si>
  <si>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</si>
  <si>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</si>
  <si>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</si>
  <si>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</si>
  <si>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</si>
  <si>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</si>
  <si>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</si>
  <si>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</si>
  <si>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</si>
  <si>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</si>
  <si>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</si>
  <si>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</si>
  <si>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</si>
  <si>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</si>
  <si>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</si>
  <si>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</si>
  <si>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</si>
  <si>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</si>
  <si>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</si>
  <si>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</si>
  <si>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</si>
  <si>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</si>
  <si>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</si>
  <si>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</si>
  <si>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</si>
  <si>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</si>
  <si>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</si>
  <si>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</si>
  <si>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</si>
  <si>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</si>
  <si>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</si>
  <si>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</si>
  <si>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</si>
  <si>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</si>
  <si>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</si>
  <si>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</si>
  <si>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</si>
  <si>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</si>
  <si>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</si>
  <si>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</si>
  <si>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</si>
  <si>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</si>
  <si>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</si>
  <si>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</si>
  <si>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</si>
  <si>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</si>
  <si>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</si>
  <si>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</si>
  <si>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</si>
  <si>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</si>
  <si>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</si>
  <si>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</si>
  <si>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</si>
  <si>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</si>
  <si>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</si>
  <si>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</si>
  <si>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</si>
  <si>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</si>
  <si>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</si>
  <si>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</si>
  <si>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</si>
  <si>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</si>
  <si>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</si>
  <si>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</si>
  <si>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</si>
  <si>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</si>
  <si>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</si>
  <si>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</si>
  <si>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</si>
  <si>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</si>
  <si>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</si>
  <si>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</si>
  <si>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</si>
  <si>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</si>
  <si>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</si>
  <si>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</si>
  <si>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</si>
  <si>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</si>
  <si>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</si>
  <si>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</si>
  <si>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</si>
  <si>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</si>
  <si>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</si>
  <si>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</si>
  <si>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</si>
  <si>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</si>
  <si>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</si>
  <si>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</si>
  <si>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</si>
  <si>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</si>
  <si>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</si>
  <si>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</si>
  <si>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</si>
  <si>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</si>
  <si>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</si>
  <si>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</si>
  <si>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</si>
  <si>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</si>
  <si>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</si>
  <si>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</si>
  <si>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</si>
  <si>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</si>
  <si>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</si>
  <si>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</si>
  <si>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</si>
  <si>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</si>
  <si>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</si>
  <si>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</si>
  <si>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</si>
  <si>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</si>
  <si>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</si>
  <si>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</si>
  <si>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</si>
  <si>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</si>
  <si>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</si>
  <si>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</si>
  <si>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</si>
  <si>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</si>
  <si>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</si>
  <si>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</si>
  <si>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</si>
  <si>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</si>
  <si>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</si>
  <si>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</si>
  <si>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</si>
  <si>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</si>
  <si>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</si>
  <si>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</si>
  <si>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</si>
  <si>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</si>
  <si>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</si>
  <si>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</si>
  <si>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</si>
  <si>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</si>
  <si>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</si>
  <si>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</si>
  <si>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</si>
  <si>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</si>
  <si>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</si>
  <si>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</si>
  <si>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</si>
  <si>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</si>
  <si>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</si>
  <si>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</si>
  <si>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</si>
  <si>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</si>
  <si>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</si>
  <si>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</si>
  <si>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</si>
  <si>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</si>
  <si>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</si>
  <si>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</si>
  <si>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</si>
  <si>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</si>
  <si>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</si>
  <si>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</si>
  <si>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</si>
  <si>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</si>
  <si>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</si>
  <si>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</si>
  <si>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</si>
  <si>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</si>
  <si>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</si>
  <si>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</si>
  <si>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</si>
  <si>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</si>
  <si>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</si>
  <si>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</si>
  <si>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</si>
  <si>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</si>
  <si>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</si>
  <si>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</si>
  <si>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</si>
  <si>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</si>
  <si>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</si>
  <si>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</si>
  <si>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</si>
  <si>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</si>
  <si>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</si>
  <si>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</si>
  <si>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</si>
  <si>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</si>
  <si>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</si>
  <si>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</si>
  <si>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</si>
  <si>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</si>
  <si>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</si>
  <si>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</si>
  <si>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</si>
  <si>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</si>
  <si>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</si>
  <si>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</si>
  <si>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</si>
  <si>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</si>
  <si>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</si>
  <si>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</si>
  <si>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</si>
  <si>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</si>
  <si>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</si>
  <si>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</si>
  <si>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</si>
  <si>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</si>
  <si>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</si>
  <si>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</si>
  <si>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</si>
  <si>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</si>
  <si>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</si>
  <si>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</si>
  <si>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</si>
  <si>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</si>
  <si>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</si>
  <si>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</si>
  <si>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</si>
  <si>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</si>
  <si>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</si>
  <si>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</si>
  <si>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</si>
  <si>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</si>
  <si>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</si>
  <si>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</si>
  <si>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</si>
  <si>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</si>
  <si>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</si>
  <si>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</si>
  <si>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</si>
  <si>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</si>
  <si>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</si>
  <si>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</si>
  <si>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</si>
  <si>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</si>
  <si>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</si>
  <si>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</si>
  <si>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</si>
  <si>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</si>
  <si>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</si>
  <si>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</si>
  <si>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</si>
  <si>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</si>
  <si>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</si>
  <si>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</si>
  <si>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</si>
  <si>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</si>
  <si>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</si>
  <si>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</si>
  <si>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</si>
  <si>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</si>
  <si>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</si>
  <si>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</si>
  <si>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</si>
  <si>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</si>
  <si>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</si>
  <si>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</si>
  <si>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</si>
  <si>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</si>
  <si>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</si>
  <si>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</si>
  <si>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</si>
  <si>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</si>
  <si>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</si>
  <si>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</si>
  <si>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</si>
  <si>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</si>
  <si>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</si>
  <si>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</si>
  <si>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</si>
  <si>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</si>
  <si>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</si>
  <si>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</si>
  <si>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</si>
  <si>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</si>
  <si>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</si>
  <si>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</si>
  <si>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</si>
  <si>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</si>
  <si>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</si>
  <si>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</si>
  <si>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</si>
  <si>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</si>
  <si>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</si>
  <si>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</si>
  <si>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</si>
  <si>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</si>
  <si>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</si>
  <si>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</si>
  <si>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</si>
  <si>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</si>
  <si>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</si>
  <si>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</si>
  <si>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</si>
  <si>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</si>
  <si>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</si>
  <si>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</si>
  <si>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</si>
  <si>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</si>
  <si>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</si>
  <si>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</si>
  <si>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</si>
  <si>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</si>
  <si>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</si>
  <si>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</si>
  <si>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</si>
  <si>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</si>
  <si>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</si>
  <si>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</si>
  <si>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</si>
  <si>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</si>
  <si>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</si>
  <si>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</si>
  <si>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</si>
  <si>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</si>
  <si>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</si>
  <si>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</si>
  <si>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</si>
  <si>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</si>
  <si>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</si>
  <si>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</si>
  <si>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</si>
  <si>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</si>
  <si>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</si>
  <si>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</si>
  <si>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</si>
  <si>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</si>
  <si>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</si>
  <si>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</si>
  <si>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</si>
  <si>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</si>
  <si>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</si>
  <si>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</si>
  <si>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</si>
  <si>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</si>
  <si>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</si>
  <si>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</si>
  <si>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</si>
  <si>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</si>
  <si>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</si>
  <si>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</si>
  <si>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</si>
  <si>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</si>
  <si>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</si>
  <si>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</si>
  <si>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</si>
  <si>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</si>
  <si>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</si>
  <si>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</si>
  <si>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</si>
  <si>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</si>
  <si>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</si>
  <si>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</si>
  <si>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</si>
  <si>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</si>
  <si>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</si>
  <si>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</si>
  <si>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</si>
  <si>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</si>
  <si>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</si>
  <si>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</si>
  <si>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</si>
  <si>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</si>
  <si>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</si>
  <si>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</si>
  <si>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</si>
  <si>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</si>
  <si>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</si>
  <si>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</si>
  <si>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</si>
  <si>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</si>
  <si>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</si>
  <si>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</si>
  <si>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</si>
  <si>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</si>
  <si>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</si>
  <si>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</si>
  <si>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</si>
  <si>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</si>
  <si>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</si>
  <si>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</si>
  <si>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</si>
  <si>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</si>
  <si>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</si>
  <si>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</si>
  <si>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</si>
  <si>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</si>
  <si>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</si>
  <si>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</si>
  <si>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</si>
  <si>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</si>
  <si>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</si>
  <si>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</si>
  <si>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</si>
  <si>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</si>
  <si>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</si>
  <si>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</si>
  <si>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</si>
  <si>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</si>
  <si>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</si>
  <si>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</si>
  <si>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</si>
  <si>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</si>
  <si>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</si>
  <si>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</si>
  <si>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</si>
  <si>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</si>
  <si>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</si>
  <si>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</si>
  <si>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</si>
  <si>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</si>
  <si>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</si>
  <si>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</si>
  <si>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</si>
  <si>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</si>
  <si>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</si>
  <si>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</si>
  <si>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</si>
  <si>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</si>
  <si>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</si>
  <si>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</si>
  <si>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</si>
  <si>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</si>
  <si>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</si>
  <si>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</si>
  <si>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</si>
  <si>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</si>
  <si>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</si>
  <si>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</si>
  <si>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</si>
  <si>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</si>
  <si>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</si>
  <si>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</si>
  <si>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</si>
  <si>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</si>
  <si>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</si>
  <si>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</si>
  <si>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</si>
  <si>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</si>
  <si>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</si>
  <si>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</si>
  <si>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</si>
  <si>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</si>
  <si>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</si>
  <si>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</si>
  <si>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</si>
  <si>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</si>
  <si>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</si>
  <si>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</si>
  <si>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</si>
  <si>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</si>
  <si>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</si>
  <si>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</si>
  <si>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</si>
  <si>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</si>
  <si>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</si>
  <si>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</si>
  <si>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</si>
  <si>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</si>
  <si>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</si>
  <si>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</si>
  <si>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</si>
  <si>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</si>
  <si>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</si>
  <si>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</si>
  <si>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</si>
  <si>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</si>
  <si>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</si>
  <si>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</si>
  <si>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</si>
  <si>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</si>
  <si>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</si>
  <si>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</si>
  <si>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</si>
  <si>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</si>
  <si>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</si>
  <si>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</si>
  <si>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</si>
  <si>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</si>
  <si>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</si>
  <si>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</si>
  <si>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</si>
  <si>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</si>
  <si>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</si>
  <si>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</si>
  <si>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</si>
  <si>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</si>
  <si>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</si>
  <si>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</si>
  <si>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</si>
  <si>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</si>
  <si>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</si>
  <si>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</si>
  <si>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</si>
  <si>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</si>
  <si>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</si>
  <si>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</si>
  <si>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</si>
  <si>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</si>
  <si>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</si>
  <si>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</si>
  <si>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</si>
  <si>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</si>
  <si>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</si>
  <si>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</si>
  <si>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</si>
  <si>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</si>
  <si>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</si>
  <si>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</si>
  <si>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</si>
  <si>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</si>
  <si>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</si>
  <si>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</si>
  <si>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</si>
  <si>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</si>
  <si>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</si>
  <si>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</si>
  <si>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</si>
  <si>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</si>
  <si>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</si>
  <si>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</si>
  <si>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</si>
  <si>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</si>
  <si>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</si>
  <si>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</si>
  <si>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</si>
  <si>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</si>
  <si>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</si>
  <si>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</si>
  <si>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</si>
  <si>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</si>
  <si>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</si>
  <si>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</si>
  <si>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</si>
  <si>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</si>
  <si>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</si>
  <si>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</si>
  <si>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</si>
  <si>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</si>
  <si>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</si>
  <si>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</si>
  <si>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</si>
  <si>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</si>
  <si>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</si>
  <si>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</si>
  <si>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</si>
  <si>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</si>
  <si>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</si>
  <si>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</si>
  <si>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</si>
  <si>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</si>
  <si>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</si>
  <si>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</si>
  <si>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</si>
  <si>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</si>
  <si>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</si>
  <si>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</si>
  <si>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</si>
  <si>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</si>
  <si>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</si>
  <si>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</si>
  <si>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</si>
  <si>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</si>
  <si>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</si>
  <si>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</si>
  <si>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</si>
  <si>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</si>
  <si>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</si>
  <si>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</si>
  <si>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</si>
  <si>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</si>
  <si>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</si>
  <si>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</si>
  <si>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</si>
  <si>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</si>
  <si>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</si>
  <si>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</si>
  <si>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</si>
  <si>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</si>
  <si>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</si>
  <si>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</si>
  <si>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</si>
  <si>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</si>
  <si>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</si>
  <si>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</si>
  <si>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</si>
  <si>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</si>
  <si>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</si>
  <si>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</si>
  <si>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</si>
  <si>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</si>
  <si>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</si>
  <si>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</si>
  <si>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</si>
  <si>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</si>
  <si>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</si>
  <si>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</si>
  <si>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</si>
  <si>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</si>
  <si>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</si>
  <si>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</si>
  <si>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</si>
  <si>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</si>
  <si>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</si>
  <si>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</si>
  <si>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</si>
  <si>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</si>
  <si>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</si>
  <si>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</si>
  <si>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</si>
  <si>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</si>
  <si>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</si>
  <si>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</si>
  <si>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</si>
  <si>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</si>
  <si>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</si>
  <si>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</si>
  <si>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</si>
  <si>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</si>
  <si>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</si>
  <si>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</si>
  <si>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</si>
  <si>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</si>
  <si>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</si>
  <si>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</si>
  <si>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</si>
  <si>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</si>
  <si>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</si>
  <si>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</si>
  <si>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</si>
  <si>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</si>
  <si>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</si>
  <si>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</si>
  <si>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</si>
  <si>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</si>
  <si>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</si>
  <si>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</si>
  <si>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</si>
  <si>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</si>
  <si>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</si>
  <si>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</si>
  <si>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</si>
  <si>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</si>
  <si>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</si>
  <si>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</si>
  <si>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</si>
  <si>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</si>
  <si>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</si>
  <si>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</si>
  <si>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</si>
  <si>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</si>
  <si>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</si>
  <si>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</si>
  <si>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</si>
  <si>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</si>
  <si>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</si>
  <si>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</si>
  <si>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</si>
  <si>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</si>
  <si>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</si>
  <si>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</si>
  <si>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</si>
  <si>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</si>
  <si>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</si>
  <si>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</si>
  <si>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</si>
  <si>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</si>
  <si>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</si>
  <si>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</si>
  <si>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</si>
  <si>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</si>
  <si>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</si>
  <si>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</si>
  <si>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</si>
  <si>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</si>
  <si>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</si>
  <si>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</si>
  <si>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</si>
  <si>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</si>
  <si>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</si>
  <si>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</si>
  <si>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</si>
  <si>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</si>
  <si>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</si>
  <si>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</si>
  <si>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</si>
  <si>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</si>
  <si>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</si>
  <si>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</si>
  <si>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</si>
  <si>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</si>
  <si>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</si>
  <si>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</si>
  <si>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</si>
  <si>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</si>
  <si>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</si>
  <si>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</si>
  <si>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</si>
  <si>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</si>
  <si>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</si>
  <si>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</si>
  <si>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</si>
  <si>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</si>
  <si>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</si>
  <si>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</si>
  <si>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</si>
  <si>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</si>
  <si>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</si>
  <si>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</si>
  <si>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</si>
  <si>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</si>
  <si>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</si>
  <si>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</si>
  <si>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</si>
  <si>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</si>
  <si>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</si>
  <si>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</si>
  <si>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</si>
  <si>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</si>
  <si>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</si>
  <si>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</si>
  <si>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</si>
  <si>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</si>
  <si>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</si>
  <si>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</si>
  <si>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</si>
  <si>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</si>
  <si>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</si>
  <si>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</si>
  <si>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</si>
  <si>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</si>
  <si>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</si>
  <si>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</si>
  <si>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</si>
  <si>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</si>
  <si>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</si>
  <si>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</si>
  <si>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</si>
  <si>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</si>
  <si>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</si>
  <si>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</si>
  <si>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</si>
  <si>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</si>
  <si>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</si>
  <si>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</si>
  <si>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</si>
  <si>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</si>
  <si>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</si>
  <si>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</si>
  <si>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</si>
  <si>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</si>
  <si>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</si>
  <si>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</si>
  <si>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</si>
  <si>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</si>
  <si>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</si>
  <si>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</si>
  <si>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</si>
  <si>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</si>
  <si>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</si>
  <si>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</si>
  <si>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</si>
  <si>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</si>
  <si>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</si>
  <si>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</si>
  <si>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</si>
  <si>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</si>
  <si>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</si>
  <si>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</si>
  <si>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</si>
  <si>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</si>
  <si>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</si>
  <si>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</si>
  <si>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</si>
  <si>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</si>
  <si>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</si>
  <si>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</si>
  <si>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</si>
  <si>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</si>
  <si>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</si>
  <si>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</si>
  <si>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</si>
  <si>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</si>
  <si>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</si>
  <si>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</si>
  <si>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</si>
  <si>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</si>
  <si>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</si>
  <si>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</si>
  <si>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</si>
  <si>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</si>
  <si>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</si>
  <si>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</si>
  <si>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</si>
  <si>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</si>
  <si>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</si>
  <si>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</si>
  <si>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</si>
  <si>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</si>
  <si>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</si>
  <si>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</si>
  <si>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</si>
  <si>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</si>
  <si>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</si>
  <si>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</si>
  <si>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</si>
  <si>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</si>
  <si>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</si>
  <si>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</si>
  <si>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</si>
  <si>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</si>
  <si>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</si>
  <si>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</si>
  <si>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</si>
  <si>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</si>
  <si>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</si>
  <si>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</si>
  <si>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</si>
  <si>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</si>
  <si>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</si>
  <si>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</si>
  <si>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</si>
  <si>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</si>
  <si>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</si>
  <si>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</si>
  <si>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</si>
  <si>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</si>
  <si>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</si>
  <si>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</si>
  <si>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</si>
  <si>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</si>
  <si>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</si>
  <si>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</si>
  <si>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</si>
  <si>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</si>
  <si>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</si>
  <si>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</si>
  <si>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</si>
  <si>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</si>
  <si>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</si>
  <si>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</si>
  <si>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</si>
  <si>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</si>
  <si>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</si>
  <si>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</si>
  <si>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</si>
  <si>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</si>
  <si>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</si>
  <si>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</si>
  <si>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</si>
  <si>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</si>
  <si>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</si>
  <si>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</si>
  <si>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</si>
  <si>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</si>
  <si>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</si>
  <si>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</si>
  <si>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</si>
  <si>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</si>
  <si>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</si>
  <si>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</si>
  <si>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</si>
  <si>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</si>
  <si>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</si>
  <si>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</si>
  <si>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</si>
  <si>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</si>
  <si>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</si>
  <si>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</si>
  <si>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</si>
  <si>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</si>
  <si>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</si>
  <si>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</si>
  <si>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</si>
  <si>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</si>
  <si>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</si>
  <si>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</si>
  <si>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</si>
  <si>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</si>
  <si>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</si>
  <si>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</si>
  <si>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</si>
  <si>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</si>
  <si>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</si>
  <si>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</si>
  <si>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</si>
  <si>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</si>
  <si>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</si>
  <si>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</si>
  <si>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</si>
  <si>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</si>
  <si>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</si>
  <si>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</si>
  <si>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</si>
  <si>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</si>
  <si>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</si>
  <si>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</si>
  <si>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</si>
  <si>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</si>
  <si>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</si>
  <si>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</si>
  <si>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</si>
  <si>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</si>
  <si>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</si>
  <si>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</si>
  <si>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</si>
  <si>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</si>
  <si>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</si>
  <si>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</si>
  <si>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</si>
  <si>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</si>
  <si>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</si>
  <si>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</si>
  <si>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</si>
  <si>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</si>
  <si>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</si>
  <si>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</si>
  <si>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</si>
  <si>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</si>
  <si>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</si>
  <si>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</si>
  <si>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</si>
  <si>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</si>
  <si>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</si>
  <si>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</si>
  <si>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</si>
  <si>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</si>
  <si>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</si>
  <si>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</si>
  <si>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</si>
  <si>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</si>
  <si>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</si>
  <si>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</si>
  <si>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</si>
  <si>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</si>
  <si>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</si>
  <si>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</si>
  <si>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</si>
  <si>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</si>
  <si>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</si>
  <si>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</si>
  <si>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</si>
  <si>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</si>
  <si>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</si>
  <si>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</si>
  <si>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</si>
  <si>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</si>
  <si>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</si>
  <si>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</si>
  <si>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</si>
  <si>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</si>
  <si>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</si>
  <si>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</si>
  <si>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</si>
  <si>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</si>
  <si>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</si>
  <si>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</si>
  <si>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</si>
  <si>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</si>
  <si>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</si>
  <si>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</si>
  <si>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</si>
  <si>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</si>
  <si>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</si>
  <si>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</si>
  <si>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</si>
  <si>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</si>
  <si>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</si>
  <si>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</si>
  <si>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</si>
  <si>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</si>
  <si>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</si>
  <si>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</si>
  <si>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</si>
  <si>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</si>
  <si>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</si>
  <si>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</si>
  <si>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</si>
  <si>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</si>
  <si>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</si>
  <si>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</si>
  <si>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</si>
  <si>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</si>
  <si>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</si>
  <si>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</si>
  <si>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</si>
  <si>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</si>
  <si>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</si>
  <si>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</si>
  <si>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</si>
  <si>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</si>
  <si>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</si>
  <si>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</si>
  <si>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</si>
  <si>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</si>
  <si>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</si>
  <si>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</si>
  <si>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</si>
  <si>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</si>
  <si>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</si>
  <si>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</si>
  <si>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</si>
  <si>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</si>
  <si>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</si>
  <si>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</si>
  <si>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</si>
  <si>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</si>
  <si>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</si>
  <si>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</si>
  <si>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</si>
  <si>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</si>
  <si>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</si>
  <si>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</si>
  <si>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</si>
  <si>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</si>
  <si>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</si>
  <si>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</si>
  <si>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</si>
  <si>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</si>
  <si>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</si>
  <si>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</si>
  <si>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</si>
  <si>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</si>
  <si>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</si>
  <si>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</si>
  <si>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</si>
  <si>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</si>
  <si>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</si>
  <si>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</si>
  <si>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</si>
  <si>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</si>
  <si>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</si>
  <si>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</si>
  <si>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</si>
  <si>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</si>
  <si>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</si>
  <si>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</si>
  <si>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</si>
  <si>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</si>
  <si>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</si>
  <si>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</si>
  <si>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</si>
  <si>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</si>
  <si>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</si>
  <si>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</si>
  <si>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</si>
  <si>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</si>
  <si>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</si>
  <si>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</si>
  <si>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</si>
  <si>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</si>
  <si>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</si>
  <si>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</si>
  <si>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</si>
  <si>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</si>
  <si>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</si>
  <si>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</si>
  <si>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</si>
  <si>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</si>
  <si>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</si>
  <si>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</si>
  <si>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</si>
  <si>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</si>
  <si>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</si>
  <si>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</si>
  <si>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</si>
  <si>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</si>
  <si>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</si>
  <si>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</si>
  <si>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</si>
  <si>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</si>
  <si>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</si>
  <si>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</si>
  <si>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</si>
  <si>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</si>
  <si>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</si>
  <si>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</si>
  <si>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</si>
  <si>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</si>
  <si>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</si>
  <si>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</si>
  <si>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</si>
  <si>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</si>
  <si>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</si>
  <si>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</si>
  <si>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</si>
  <si>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</si>
  <si>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</si>
  <si>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</si>
  <si>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</si>
  <si>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</si>
  <si>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</si>
  <si>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</si>
  <si>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</si>
  <si>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</si>
  <si>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</si>
  <si>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</si>
  <si>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</si>
  <si>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</si>
  <si>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</si>
  <si>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</si>
  <si>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</si>
  <si>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</si>
  <si>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</si>
  <si>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</si>
  <si>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</si>
  <si>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</si>
  <si>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</si>
  <si>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</si>
  <si>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</si>
  <si>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</si>
  <si>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</si>
  <si>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</si>
  <si>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</si>
  <si>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</si>
  <si>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</si>
  <si>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</si>
  <si>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</si>
  <si>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</si>
  <si>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</si>
  <si>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</si>
  <si>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</si>
  <si>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</si>
  <si>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</si>
  <si>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</si>
  <si>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</si>
  <si>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</si>
  <si>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</si>
  <si>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</si>
  <si>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</si>
  <si>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</si>
  <si>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</si>
  <si>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</si>
  <si>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</si>
  <si>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</si>
  <si>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</si>
  <si>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</si>
  <si>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</si>
  <si>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</si>
  <si>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</si>
  <si>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</si>
  <si>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</si>
  <si>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</si>
  <si>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</si>
  <si>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</si>
  <si>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</si>
  <si>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</si>
  <si>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</si>
  <si>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</si>
  <si>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</si>
  <si>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</si>
  <si>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</si>
  <si>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</si>
  <si>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</si>
  <si>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</si>
  <si>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</si>
  <si>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</si>
  <si>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</si>
  <si>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</si>
  <si>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</si>
  <si>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</si>
  <si>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</si>
  <si>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</si>
  <si>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</si>
  <si>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</si>
  <si>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</si>
  <si>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</si>
  <si>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</si>
  <si>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</si>
  <si>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</si>
  <si>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</si>
  <si>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</si>
  <si>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</si>
  <si>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</si>
  <si>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</si>
  <si>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</si>
  <si>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</si>
  <si>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</si>
  <si>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</si>
  <si>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</si>
  <si>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</si>
  <si>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</si>
  <si>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</si>
  <si>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</si>
  <si>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</si>
  <si>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</si>
  <si>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</si>
  <si>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</si>
  <si>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</si>
  <si>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</si>
  <si>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</si>
  <si>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</si>
  <si>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</si>
  <si>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</si>
  <si>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</si>
  <si>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</si>
  <si>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</si>
  <si>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</si>
  <si>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</si>
  <si>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</si>
  <si>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</si>
  <si>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</si>
  <si>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</si>
  <si>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</si>
  <si>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</si>
  <si>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</si>
  <si>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</si>
  <si>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</si>
  <si>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</si>
  <si>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</si>
  <si>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</si>
  <si>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</si>
  <si>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</si>
  <si>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</si>
  <si>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</si>
  <si>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</si>
  <si>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</si>
  <si>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</si>
  <si>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</si>
  <si>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</si>
  <si>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</si>
  <si>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</si>
  <si>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</si>
  <si>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</si>
  <si>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</si>
  <si>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</si>
  <si>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</si>
  <si>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</si>
  <si>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</si>
  <si>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</si>
  <si>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</si>
  <si>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</si>
  <si>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</si>
  <si>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</si>
  <si>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</si>
  <si>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</si>
  <si>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</si>
  <si>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</si>
  <si>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</si>
  <si>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</si>
  <si>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</si>
  <si>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</si>
  <si>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</si>
  <si>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</si>
  <si>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</si>
  <si>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</si>
  <si>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</si>
  <si>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</si>
  <si>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</si>
  <si>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</si>
  <si>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</si>
  <si>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</si>
  <si>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</si>
  <si>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</si>
  <si>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</si>
  <si>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</si>
  <si>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</si>
  <si>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</si>
  <si>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</si>
  <si>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</si>
  <si>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</si>
  <si>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</si>
  <si>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</si>
  <si>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</si>
  <si>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</si>
  <si>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</si>
  <si>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</si>
  <si>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</si>
  <si>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</si>
  <si>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</si>
  <si>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</si>
  <si>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</si>
  <si>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</si>
  <si>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</si>
  <si>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</si>
  <si>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</si>
  <si>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</si>
  <si>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</si>
  <si>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</si>
  <si>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</si>
  <si>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</si>
  <si>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</si>
  <si>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</si>
  <si>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</si>
  <si>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</si>
  <si>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</si>
  <si>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</si>
  <si>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</si>
  <si>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</si>
  <si>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</si>
  <si>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</si>
  <si>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</si>
  <si>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</si>
  <si>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</si>
  <si>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</si>
  <si>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</si>
  <si>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</si>
  <si>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</si>
  <si>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</si>
  <si>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</si>
  <si>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</si>
  <si>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</si>
  <si>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</si>
  <si>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</si>
  <si>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</si>
  <si>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</si>
  <si>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</si>
  <si>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</si>
  <si>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</si>
  <si>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</si>
  <si>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</si>
  <si>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</si>
  <si>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</si>
  <si>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</si>
  <si>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</si>
  <si>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</si>
  <si>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</si>
  <si>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</si>
  <si>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</si>
  <si>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</si>
  <si>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</si>
  <si>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</si>
  <si>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</si>
  <si>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</si>
  <si>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</si>
  <si>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</si>
  <si>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</si>
  <si>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</si>
  <si>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</si>
  <si>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</si>
  <si>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</si>
  <si>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</si>
  <si>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</si>
  <si>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</si>
  <si>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</si>
  <si>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</si>
  <si>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</si>
  <si>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</si>
  <si>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</si>
  <si>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</si>
  <si>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</si>
  <si>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</si>
  <si>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</si>
  <si>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</si>
  <si>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</si>
  <si>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</si>
  <si>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</si>
  <si>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</si>
  <si>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</si>
  <si>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</si>
  <si>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</si>
  <si>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</si>
  <si>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</si>
  <si>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</si>
  <si>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</si>
  <si>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</si>
  <si>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</si>
  <si>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</si>
  <si>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</si>
  <si>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</si>
  <si>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</si>
  <si>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</si>
  <si>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</si>
  <si>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</si>
  <si>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</si>
  <si>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</si>
  <si>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</si>
  <si>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</si>
  <si>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</si>
  <si>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</si>
  <si>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</si>
  <si>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</si>
  <si>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</si>
  <si>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</si>
  <si>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</si>
  <si>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</si>
  <si>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</si>
  <si>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</si>
  <si>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</si>
  <si>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</si>
  <si>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</si>
  <si>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</si>
  <si>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</si>
  <si>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</si>
  <si>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</si>
  <si>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</si>
  <si>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</si>
  <si>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</si>
  <si>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</si>
  <si>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</si>
  <si>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</si>
  <si>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</si>
  <si>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</si>
  <si>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</si>
  <si>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</si>
  <si>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</si>
  <si>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</si>
  <si>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</si>
  <si>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</si>
  <si>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</si>
  <si>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</si>
  <si>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</si>
  <si>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</si>
  <si>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</si>
  <si>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</si>
  <si>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</si>
  <si>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</si>
  <si>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</si>
  <si>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</si>
  <si>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</si>
  <si>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</si>
  <si>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</si>
  <si>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</si>
  <si>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</si>
  <si>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</si>
  <si>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</si>
  <si>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</si>
  <si>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</si>
  <si>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</si>
  <si>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</si>
  <si>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</si>
  <si>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</si>
  <si>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</si>
  <si>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</si>
  <si>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</si>
  <si>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</si>
  <si>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</si>
  <si>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</si>
  <si>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</si>
  <si>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</si>
  <si>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</si>
  <si>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</si>
  <si>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</si>
  <si>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</si>
  <si>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</si>
  <si>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</si>
  <si>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</si>
  <si>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</si>
  <si>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</si>
  <si>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</si>
  <si>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</si>
  <si>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</si>
  <si>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</si>
  <si>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</si>
  <si>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</si>
  <si>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</si>
  <si>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</si>
  <si>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</si>
  <si>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</si>
  <si>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</si>
  <si>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</si>
  <si>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</si>
  <si>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</si>
  <si>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</si>
  <si>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</si>
  <si>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</si>
  <si>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</si>
  <si>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</si>
  <si>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</si>
  <si>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</si>
  <si>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</si>
  <si>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</si>
  <si>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</si>
  <si>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</si>
  <si>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</si>
  <si>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</si>
  <si>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</si>
  <si>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</si>
  <si>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</si>
  <si>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</si>
  <si>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</si>
  <si>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</si>
  <si>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</si>
  <si>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</si>
  <si>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</si>
  <si>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</si>
  <si>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</si>
  <si>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</si>
  <si>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</si>
  <si>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</si>
  <si>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</si>
  <si>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</si>
  <si>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</si>
  <si>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</si>
  <si>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</si>
  <si>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</si>
  <si>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</si>
  <si>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</si>
  <si>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</si>
  <si>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</si>
  <si>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</si>
  <si>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</si>
  <si>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</si>
  <si>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</si>
  <si>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</si>
  <si>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</si>
  <si>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</si>
  <si>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</si>
  <si>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</si>
  <si>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</si>
  <si>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</si>
  <si>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</si>
  <si>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</si>
  <si>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</si>
  <si>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</si>
  <si>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</si>
  <si>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</si>
  <si>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</si>
  <si>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</si>
  <si>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</si>
  <si>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</si>
  <si>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</si>
  <si>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</si>
  <si>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</si>
  <si>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</si>
  <si>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</si>
  <si>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</si>
  <si>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</si>
  <si>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</si>
  <si>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</si>
  <si>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</si>
  <si>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</si>
  <si>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</si>
  <si>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</si>
  <si>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</si>
  <si>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</si>
  <si>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</si>
  <si>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</si>
  <si>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</si>
  <si>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</si>
  <si>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</si>
  <si>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</si>
  <si>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</si>
  <si>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</si>
  <si>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</si>
  <si>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</si>
  <si>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</si>
  <si>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</si>
  <si>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</si>
  <si>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</si>
  <si>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</si>
  <si>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</si>
  <si>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</si>
  <si>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</si>
  <si>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</si>
  <si>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</si>
  <si>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</si>
  <si>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</si>
  <si>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</si>
  <si>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</si>
  <si>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</si>
  <si>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</si>
  <si>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</si>
  <si>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</si>
  <si>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</si>
  <si>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</si>
  <si>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</si>
  <si>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</si>
  <si>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</si>
  <si>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</si>
  <si>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</si>
  <si>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</si>
  <si>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</si>
  <si>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</si>
  <si>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</si>
  <si>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</si>
  <si>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</si>
  <si>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</si>
  <si>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</si>
  <si>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</si>
  <si>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</si>
  <si>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</si>
  <si>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</si>
  <si>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</si>
  <si>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</si>
  <si>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</si>
  <si>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</si>
  <si>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</si>
  <si>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</si>
  <si>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</si>
  <si>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</si>
  <si>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</si>
  <si>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</si>
  <si>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</si>
  <si>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</si>
  <si>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</si>
  <si>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</si>
  <si>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</si>
  <si>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</si>
  <si>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</si>
  <si>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</si>
  <si>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</si>
  <si>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</si>
  <si>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</si>
  <si>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</si>
  <si>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</si>
  <si>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</si>
  <si>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</si>
  <si>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</si>
  <si>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</si>
  <si>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</si>
  <si>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</si>
  <si>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</si>
  <si>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</si>
  <si>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</si>
  <si>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</si>
  <si>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</si>
  <si>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</si>
  <si>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</si>
  <si>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</si>
  <si>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</si>
  <si>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</si>
  <si>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</si>
  <si>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</si>
  <si>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</si>
  <si>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</si>
  <si>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</si>
  <si>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</si>
  <si>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</si>
  <si>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</si>
  <si>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</si>
  <si>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</si>
  <si>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</si>
  <si>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</si>
  <si>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</si>
  <si>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</si>
  <si>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</si>
  <si>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</si>
  <si>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</si>
  <si>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</si>
  <si>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</si>
  <si>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</si>
  <si>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</si>
  <si>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</si>
  <si>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</si>
  <si>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</si>
  <si>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</si>
  <si>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</si>
  <si>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</si>
  <si>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</si>
  <si>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</si>
  <si>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</si>
  <si>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</si>
  <si>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</si>
  <si>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</si>
  <si>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</si>
  <si>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</si>
  <si>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</si>
  <si>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</si>
  <si>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</si>
  <si>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</si>
  <si>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</si>
  <si>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</si>
  <si>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</si>
  <si>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</si>
  <si>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</si>
  <si>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</si>
  <si>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</si>
  <si>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</si>
  <si>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</si>
  <si>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</si>
  <si>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</si>
  <si>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</si>
  <si>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</si>
  <si>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</si>
  <si>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</si>
  <si>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</si>
  <si>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</si>
  <si>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</si>
  <si>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</si>
  <si>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</si>
  <si>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</si>
  <si>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</si>
  <si>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</si>
  <si>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</si>
  <si>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</si>
  <si>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</si>
  <si>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</si>
  <si>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</si>
  <si>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</si>
  <si>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</si>
  <si>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</si>
  <si>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</si>
  <si>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</si>
  <si>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</si>
  <si>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</si>
  <si>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</si>
  <si>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</si>
  <si>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</si>
  <si>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</si>
  <si>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</si>
  <si>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</si>
  <si>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</si>
  <si>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</si>
  <si>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</si>
  <si>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</si>
  <si>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</si>
  <si>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</si>
  <si>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</si>
  <si>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</si>
  <si>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</si>
  <si>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</si>
  <si>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</si>
  <si>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</si>
  <si>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</si>
  <si>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</si>
  <si>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</si>
  <si>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</si>
  <si>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</si>
  <si>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</si>
  <si>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</si>
  <si>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</si>
  <si>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</si>
  <si>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</si>
  <si>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</si>
  <si>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</si>
  <si>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</si>
  <si>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</si>
  <si>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</si>
  <si>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</si>
  <si>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</si>
  <si>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</si>
  <si>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</si>
  <si>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</si>
  <si>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</si>
  <si>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</si>
  <si>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</si>
  <si>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</si>
  <si>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</si>
  <si>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</si>
  <si>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</si>
  <si>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</si>
  <si>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</si>
  <si>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</si>
  <si>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</si>
  <si>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</si>
  <si>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</si>
  <si>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</si>
  <si>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</si>
  <si>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</si>
  <si>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</si>
  <si>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</si>
  <si>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</si>
  <si>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</si>
  <si>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</si>
  <si>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</si>
  <si>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</si>
  <si>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</si>
  <si>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</si>
  <si>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</si>
  <si>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</si>
  <si>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</si>
  <si>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</si>
  <si>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</si>
  <si>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</si>
  <si>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</si>
  <si>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</si>
  <si>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</si>
  <si>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</si>
  <si>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</si>
  <si>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</si>
  <si>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</si>
  <si>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</si>
  <si>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</si>
  <si>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</si>
  <si>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</si>
  <si>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</si>
  <si>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</si>
  <si>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</si>
  <si>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</si>
  <si>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</si>
  <si>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</si>
  <si>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</si>
  <si>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</si>
  <si>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</si>
  <si>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</si>
  <si>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</si>
  <si>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</si>
  <si>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</si>
  <si>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</si>
  <si>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</si>
  <si>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</si>
  <si>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</si>
  <si>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</si>
  <si>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</si>
  <si>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</si>
  <si>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</si>
  <si>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</si>
  <si>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</si>
  <si>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</si>
  <si>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</si>
  <si>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</si>
  <si>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</si>
  <si>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</si>
  <si>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</si>
  <si>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</si>
  <si>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</si>
  <si>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</si>
  <si>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</si>
  <si>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</si>
  <si>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</si>
  <si>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</si>
  <si>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</si>
  <si>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</si>
  <si>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</si>
  <si>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</si>
  <si>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</si>
  <si>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</si>
  <si>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</si>
  <si>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</si>
  <si>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</si>
  <si>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</si>
  <si>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</si>
  <si>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</si>
  <si>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</si>
  <si>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</si>
  <si>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</si>
  <si>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</si>
  <si>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</si>
  <si>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</si>
  <si>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</si>
  <si>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</si>
  <si>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</si>
  <si>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</si>
  <si>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</si>
  <si>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</si>
  <si>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</si>
  <si>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</si>
  <si>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</si>
  <si>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</si>
  <si>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</si>
  <si>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</si>
  <si>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</si>
  <si>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</si>
  <si>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</si>
  <si>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</si>
  <si>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</si>
  <si>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</si>
  <si>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</si>
  <si>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</si>
  <si>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</si>
  <si>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</si>
  <si>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</si>
  <si>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</si>
  <si>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</si>
  <si>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</si>
  <si>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</si>
  <si>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</si>
  <si>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</si>
  <si>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</si>
  <si>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</si>
  <si>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</si>
  <si>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</si>
  <si>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</si>
  <si>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</si>
  <si>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</si>
  <si>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</si>
  <si>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</si>
  <si>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</si>
  <si>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</si>
  <si>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</si>
  <si>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</si>
  <si>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</si>
  <si>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</si>
  <si>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</si>
  <si>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</si>
  <si>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</si>
  <si>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</si>
  <si>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</si>
  <si>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</si>
  <si>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</si>
  <si>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</si>
  <si>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</si>
  <si>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</si>
  <si>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</si>
  <si>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</si>
  <si>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</si>
  <si>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</si>
  <si>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</si>
  <si>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</si>
  <si>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</si>
  <si>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</si>
  <si>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</si>
  <si>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</si>
  <si>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</si>
  <si>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</si>
  <si>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</si>
  <si>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</si>
  <si>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</si>
  <si>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</si>
  <si>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</si>
  <si>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</si>
  <si>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</si>
  <si>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</si>
  <si>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</si>
  <si>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</si>
  <si>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</si>
  <si>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</si>
  <si>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</si>
  <si>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</si>
  <si>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</si>
  <si>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</si>
  <si>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</si>
  <si>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</si>
  <si>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</si>
  <si>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</si>
  <si>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</si>
  <si>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</si>
  <si>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</si>
  <si>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</si>
  <si>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</si>
  <si>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</si>
  <si>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</si>
  <si>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</si>
  <si>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</si>
  <si>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</si>
  <si>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</si>
  <si>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</si>
  <si>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</si>
  <si>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</si>
  <si>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</si>
  <si>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</si>
  <si>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</si>
  <si>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</si>
  <si>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</si>
  <si>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</si>
  <si>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</si>
  <si>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</si>
  <si>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</si>
  <si>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</si>
  <si>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</si>
  <si>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</si>
  <si>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</si>
  <si>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</si>
  <si>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</si>
  <si>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</si>
  <si>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</si>
  <si>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</si>
  <si>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</si>
  <si>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</si>
  <si>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</si>
  <si>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</si>
  <si>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</si>
  <si>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</si>
  <si>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</si>
  <si>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</si>
  <si>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</si>
  <si>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</si>
  <si>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</si>
  <si>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</si>
  <si>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</si>
  <si>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</si>
  <si>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</si>
  <si>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</si>
  <si>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</si>
  <si>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</si>
  <si>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</si>
  <si>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</si>
  <si>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</si>
  <si>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</si>
  <si>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</si>
  <si>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</si>
  <si>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</si>
  <si>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</si>
  <si>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</si>
  <si>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</si>
  <si>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</si>
  <si>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</si>
  <si>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</si>
  <si>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</si>
  <si>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</si>
  <si>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</si>
  <si>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</si>
  <si>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</si>
  <si>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</si>
  <si>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</si>
  <si>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</si>
  <si>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</si>
  <si>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</si>
  <si>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</si>
  <si>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</si>
  <si>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</si>
  <si>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</si>
  <si>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</si>
  <si>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</si>
  <si>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</si>
  <si>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</si>
  <si>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</si>
  <si>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</si>
  <si>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</si>
  <si>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</si>
  <si>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</si>
  <si>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</si>
  <si>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</si>
  <si>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</si>
  <si>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</si>
  <si>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</si>
  <si>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</si>
  <si>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</si>
  <si>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</si>
  <si>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</si>
  <si>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</si>
  <si>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</si>
  <si>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</si>
  <si>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</si>
  <si>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</si>
  <si>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</si>
  <si>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</si>
  <si>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</si>
  <si>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</si>
  <si>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</si>
  <si>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</si>
  <si>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</si>
  <si>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</si>
  <si>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</si>
  <si>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</si>
  <si>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</si>
  <si>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</si>
  <si>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</si>
  <si>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</si>
  <si>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</si>
  <si>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</si>
  <si>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</si>
  <si>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</si>
  <si>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</si>
  <si>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</si>
  <si>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</si>
  <si>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</si>
  <si>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</si>
  <si>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</si>
  <si>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</si>
  <si>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</si>
  <si>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</si>
  <si>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</si>
  <si>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</si>
  <si>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</si>
  <si>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</si>
  <si>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</si>
  <si>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</si>
  <si>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</si>
  <si>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</si>
  <si>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</si>
  <si>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</si>
  <si>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</si>
  <si>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</si>
  <si>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</si>
  <si>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</si>
  <si>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</si>
  <si>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</si>
  <si>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</si>
  <si>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</si>
  <si>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</si>
  <si>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</si>
  <si>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</si>
  <si>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</si>
  <si>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</si>
  <si>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</si>
  <si>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</si>
  <si>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</si>
  <si>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</si>
  <si>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</si>
  <si>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</si>
  <si>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</si>
  <si>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</si>
  <si>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</si>
  <si>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</si>
  <si>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</si>
  <si>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</si>
  <si>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</si>
  <si>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</si>
  <si>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</si>
  <si>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</si>
  <si>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</si>
  <si>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</si>
  <si>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</si>
  <si>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</si>
  <si>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</si>
  <si>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</si>
  <si>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</si>
  <si>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</si>
  <si>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</si>
  <si>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</si>
  <si>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</si>
  <si>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</si>
  <si>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</si>
  <si>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</si>
  <si>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</si>
  <si>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</si>
  <si>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</si>
  <si>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</si>
  <si>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</si>
  <si>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</si>
  <si>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</si>
  <si>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</si>
  <si>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</si>
  <si>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</si>
  <si>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</si>
  <si>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</si>
  <si>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</si>
  <si>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</si>
  <si>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</si>
  <si>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</si>
  <si>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</si>
  <si>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</si>
  <si>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</si>
  <si>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</si>
  <si>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</si>
  <si>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</si>
  <si>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</si>
  <si>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</si>
  <si>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</si>
  <si>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</si>
  <si>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</si>
  <si>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</si>
  <si>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</si>
  <si>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</si>
  <si>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</si>
  <si>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</si>
  <si>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</si>
  <si>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</si>
  <si>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</si>
  <si>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</si>
  <si>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</si>
  <si>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</si>
  <si>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</si>
  <si>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</si>
  <si>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</si>
  <si>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</si>
  <si>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</si>
  <si>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</si>
  <si>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</si>
  <si>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</si>
  <si>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</si>
  <si>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</si>
  <si>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</si>
  <si>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</si>
  <si>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</si>
  <si>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</si>
  <si>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</si>
  <si>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</si>
  <si>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</si>
  <si>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</si>
  <si>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</si>
  <si>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</si>
  <si>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</si>
  <si>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</si>
  <si>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</si>
  <si>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</si>
  <si>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</si>
  <si>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</si>
  <si>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</si>
  <si>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</si>
  <si>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</si>
  <si>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</si>
  <si>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</si>
  <si>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</si>
  <si>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</si>
  <si>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</si>
  <si>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</si>
  <si>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</si>
  <si>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</si>
  <si>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</si>
  <si>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</si>
  <si>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</si>
  <si>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</si>
  <si>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</si>
  <si>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</si>
  <si>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</si>
  <si>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</si>
  <si>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</si>
  <si>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</si>
  <si>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</si>
  <si>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</si>
  <si>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</si>
  <si>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</si>
  <si>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</si>
  <si>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</si>
  <si>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</si>
  <si>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</si>
  <si>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</si>
  <si>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</si>
  <si>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</si>
  <si>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</si>
  <si>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</si>
  <si>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</si>
  <si>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</si>
  <si>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</si>
  <si>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</si>
  <si>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</si>
  <si>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</si>
  <si>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</si>
  <si>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</si>
  <si>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</si>
  <si>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</si>
  <si>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</si>
  <si>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</si>
  <si>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</si>
  <si>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</si>
  <si>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</si>
  <si>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</si>
  <si>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</si>
  <si>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</si>
  <si>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</si>
  <si>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</si>
  <si>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</si>
  <si>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</si>
  <si>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</si>
  <si>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</si>
  <si>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</si>
  <si>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</si>
  <si>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</si>
  <si>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</si>
  <si>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</si>
  <si>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</si>
  <si>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</si>
  <si>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</si>
  <si>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</si>
  <si>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</si>
  <si>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</si>
  <si>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</si>
  <si>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</si>
  <si>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</si>
  <si>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</si>
  <si>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</si>
  <si>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</si>
  <si>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</si>
  <si>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</si>
  <si>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</si>
  <si>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</si>
  <si>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</si>
  <si>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</si>
  <si>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</si>
  <si>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</si>
  <si>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</si>
  <si>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</si>
  <si>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</si>
  <si>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</si>
  <si>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</si>
  <si>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</si>
  <si>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</si>
  <si>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</si>
  <si>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</si>
  <si>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</si>
  <si>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</si>
  <si>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</si>
  <si>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</si>
  <si>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</si>
  <si>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</si>
  <si>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</si>
  <si>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</si>
  <si>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</si>
  <si>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</si>
  <si>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</si>
  <si>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</si>
  <si>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</si>
  <si>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</si>
  <si>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</si>
  <si>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</si>
  <si>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</si>
  <si>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</si>
  <si>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</si>
  <si>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</si>
  <si>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</si>
  <si>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</si>
  <si>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</si>
  <si>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</si>
  <si>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</si>
  <si>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</si>
  <si>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</si>
  <si>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</si>
  <si>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</si>
  <si>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</si>
  <si>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</si>
  <si>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</si>
  <si>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</si>
  <si>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</si>
  <si>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</si>
  <si>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</si>
  <si>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</si>
  <si>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</si>
  <si>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</si>
  <si>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</si>
  <si>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</si>
  <si>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</si>
  <si>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</si>
  <si>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</si>
  <si>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</si>
  <si>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</si>
  <si>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</si>
  <si>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</si>
  <si>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</si>
  <si>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</si>
  <si>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</si>
  <si>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</si>
  <si>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</si>
  <si>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</si>
  <si>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</si>
  <si>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</si>
  <si>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</si>
  <si>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</si>
  <si>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</si>
  <si>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</si>
  <si>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</si>
  <si>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</si>
  <si>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</si>
  <si>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</si>
  <si>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</si>
  <si>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</si>
  <si>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</si>
  <si>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</si>
  <si>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</si>
  <si>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</si>
  <si>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</si>
  <si>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</si>
  <si>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</si>
  <si>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</si>
  <si>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</si>
  <si>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</si>
  <si>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</si>
  <si>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</si>
  <si>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</si>
  <si>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</si>
  <si>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</si>
  <si>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</si>
  <si>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</si>
  <si>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</si>
  <si>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</si>
  <si>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</si>
  <si>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</si>
  <si>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</si>
  <si>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</si>
  <si>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</si>
  <si>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</si>
  <si>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</si>
  <si>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</si>
  <si>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</si>
  <si>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</si>
  <si>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</si>
  <si>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</si>
  <si>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</si>
  <si>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</si>
  <si>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</si>
  <si>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</si>
  <si>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</si>
  <si>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</si>
  <si>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</si>
  <si>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</si>
  <si>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</si>
  <si>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</si>
  <si>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</si>
  <si>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</si>
  <si>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</si>
  <si>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</si>
  <si>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</si>
  <si>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</si>
  <si>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</si>
  <si>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</si>
  <si>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</si>
  <si>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</si>
  <si>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</si>
  <si>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</si>
  <si>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</si>
  <si>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</si>
  <si>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</si>
  <si>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</si>
  <si>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</si>
  <si>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</si>
  <si>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</si>
  <si>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</si>
  <si>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</si>
  <si>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</si>
  <si>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</si>
  <si>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</si>
  <si>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</si>
  <si>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</si>
  <si>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</si>
  <si>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</si>
  <si>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</si>
  <si>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</si>
  <si>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</si>
  <si>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</si>
  <si>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</si>
  <si>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</si>
  <si>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</si>
  <si>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</si>
  <si>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</si>
  <si>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</si>
  <si>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</si>
  <si>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</si>
  <si>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</si>
  <si>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</si>
  <si>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</si>
  <si>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</si>
  <si>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</si>
  <si>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</si>
  <si>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</si>
  <si>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</si>
  <si>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</si>
  <si>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</si>
  <si>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</si>
  <si>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</si>
  <si>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</si>
  <si>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</si>
  <si>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</si>
  <si>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</si>
  <si>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</si>
  <si>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</si>
  <si>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</si>
  <si>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</si>
  <si>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</si>
  <si>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</si>
  <si>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</si>
  <si>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</si>
  <si>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</si>
  <si>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</si>
  <si>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</si>
  <si>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</si>
  <si>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</si>
  <si>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</si>
  <si>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</si>
  <si>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</si>
  <si>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</si>
  <si>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</si>
  <si>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</si>
  <si>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</si>
  <si>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</si>
  <si>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</si>
  <si>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</si>
  <si>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</si>
  <si>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</si>
  <si>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</si>
  <si>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</si>
  <si>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</si>
  <si>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</si>
  <si>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</si>
  <si>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</si>
  <si>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</si>
  <si>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</si>
  <si>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</si>
  <si>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</si>
  <si>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</si>
  <si>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</si>
  <si>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</si>
  <si>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</si>
  <si>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</si>
  <si>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</si>
  <si>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</si>
  <si>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</si>
  <si>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</si>
  <si>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</si>
  <si>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</si>
  <si>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</si>
  <si>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</si>
  <si>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</si>
  <si>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</si>
  <si>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</si>
  <si>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</si>
  <si>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</si>
  <si>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</si>
  <si>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</si>
  <si>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</si>
  <si>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</si>
  <si>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</si>
  <si>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</si>
  <si>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</si>
  <si>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</si>
  <si>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</si>
  <si>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</si>
  <si>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</si>
  <si>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</si>
  <si>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</si>
  <si>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</si>
  <si>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</si>
  <si>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</si>
  <si>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</si>
  <si>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</si>
  <si>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</si>
  <si>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</si>
  <si>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</si>
  <si>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</si>
  <si>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</si>
  <si>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</si>
  <si>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</si>
  <si>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</si>
  <si>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</si>
  <si>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</si>
  <si>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</si>
  <si>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</si>
  <si>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</si>
  <si>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</si>
  <si>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</si>
  <si>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</si>
  <si>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</si>
  <si>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</si>
  <si>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</si>
  <si>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</si>
  <si>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</si>
  <si>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</si>
  <si>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</si>
  <si>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</si>
  <si>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</si>
  <si>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</si>
  <si>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</si>
  <si>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</si>
  <si>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</si>
  <si>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</si>
  <si>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</si>
  <si>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</si>
  <si>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</si>
  <si>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</si>
  <si>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</si>
  <si>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</si>
  <si>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</si>
  <si>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</si>
  <si>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</si>
  <si>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</si>
  <si>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</si>
  <si>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</si>
  <si>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</si>
  <si>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</si>
  <si>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</si>
  <si>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</si>
  <si>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</si>
  <si>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</si>
  <si>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</si>
  <si>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</si>
  <si>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</si>
  <si>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</si>
  <si>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</si>
  <si>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</si>
  <si>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</si>
  <si>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</si>
  <si>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</si>
  <si>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</si>
  <si>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</si>
  <si>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</si>
  <si>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</si>
  <si>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</si>
  <si>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</si>
  <si>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</si>
  <si>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</si>
  <si>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</si>
  <si>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</si>
  <si>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</si>
  <si>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</si>
  <si>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</si>
  <si>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</si>
  <si>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</si>
  <si>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</si>
  <si>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</si>
  <si>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</si>
  <si>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</si>
  <si>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</si>
  <si>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</si>
  <si>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</si>
  <si>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</si>
  <si>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</si>
  <si>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</si>
  <si>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</si>
  <si>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</si>
  <si>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</si>
  <si>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</si>
  <si>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</si>
  <si>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</si>
  <si>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</si>
  <si>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</si>
  <si>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</si>
  <si>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</si>
  <si>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</si>
  <si>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</si>
  <si>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</si>
  <si>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</si>
  <si>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</si>
  <si>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</si>
  <si>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</si>
  <si>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</si>
  <si>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</si>
  <si>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</si>
  <si>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</si>
  <si>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</si>
  <si>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</si>
  <si>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</si>
  <si>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</si>
  <si>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</si>
  <si>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</si>
  <si>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</si>
  <si>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</si>
  <si>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</si>
  <si>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</si>
  <si>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</si>
  <si>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</si>
  <si>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</si>
  <si>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</si>
  <si>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</si>
  <si>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</si>
  <si>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</si>
  <si>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</si>
  <si>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</si>
  <si>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</si>
  <si>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</si>
  <si>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</si>
  <si>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</si>
  <si>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</si>
  <si>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</si>
  <si>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</si>
  <si>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</si>
  <si>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</si>
  <si>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</si>
  <si>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</si>
  <si>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</si>
  <si>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</si>
  <si>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</si>
  <si>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</si>
  <si>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</si>
  <si>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</si>
  <si>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</si>
  <si>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</si>
  <si>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</si>
  <si>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</si>
  <si>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</si>
  <si>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</si>
  <si>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</si>
  <si>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</si>
  <si>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</si>
  <si>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</si>
  <si>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</si>
  <si>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</si>
  <si>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</si>
  <si>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</si>
  <si>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</si>
  <si>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</si>
  <si>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</si>
  <si>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</si>
  <si>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</si>
  <si>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</si>
  <si>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</si>
  <si>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</si>
  <si>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</si>
  <si>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</si>
  <si>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</si>
  <si>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</si>
  <si>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</si>
  <si>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</si>
  <si>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</si>
  <si>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</si>
  <si>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</si>
  <si>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</si>
  <si>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</si>
  <si>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</si>
  <si>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</si>
  <si>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</si>
  <si>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</si>
  <si>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</si>
  <si>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</si>
  <si>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</si>
  <si>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</si>
  <si>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</si>
  <si>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</si>
  <si>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</si>
  <si>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</si>
  <si>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</si>
  <si>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</si>
  <si>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</si>
  <si>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</si>
  <si>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</si>
  <si>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</si>
  <si>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</si>
  <si>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</si>
  <si>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</si>
  <si>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</si>
  <si>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</si>
  <si>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</si>
  <si>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</si>
  <si>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</si>
  <si>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</si>
  <si>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</si>
  <si>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</si>
  <si>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</si>
  <si>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</si>
  <si>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</si>
  <si>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</si>
  <si>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</si>
  <si>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</si>
  <si>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</si>
  <si>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</si>
  <si>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</si>
  <si>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</si>
  <si>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</si>
  <si>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</si>
  <si>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</si>
  <si>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</si>
  <si>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</si>
  <si>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</si>
  <si>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</si>
  <si>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</si>
  <si>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</si>
  <si>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</si>
  <si>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</si>
  <si>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</si>
  <si>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</si>
  <si>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</si>
  <si>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</si>
  <si>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</si>
  <si>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</si>
  <si>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</si>
  <si>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</si>
  <si>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</si>
  <si>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</si>
  <si>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</si>
  <si>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</si>
  <si>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</si>
  <si>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</si>
  <si>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</si>
  <si>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</si>
  <si>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</si>
  <si>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</si>
  <si>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</si>
  <si>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</si>
  <si>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</si>
  <si>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</si>
  <si>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</si>
  <si>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</si>
  <si>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</si>
  <si>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</si>
  <si>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</si>
  <si>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</si>
  <si>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</si>
  <si>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</si>
  <si>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</si>
  <si>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</si>
  <si>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</si>
  <si>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</si>
  <si>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</si>
  <si>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</si>
  <si>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</si>
  <si>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</si>
  <si>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</si>
  <si>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</si>
  <si>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</si>
  <si>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</si>
  <si>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</si>
  <si>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</si>
  <si>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</si>
  <si>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</si>
  <si>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</si>
  <si>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</si>
  <si>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</si>
  <si>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</si>
  <si>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</si>
  <si>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</si>
  <si>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</si>
  <si>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</si>
  <si>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</si>
  <si>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</si>
  <si>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</si>
  <si>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</si>
  <si>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</si>
  <si>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</si>
  <si>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</si>
  <si>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</si>
  <si>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</si>
  <si>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</si>
  <si>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</si>
  <si>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</si>
  <si>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</si>
  <si>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</si>
  <si>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</si>
  <si>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</si>
  <si>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</si>
  <si>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</si>
  <si>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</si>
  <si>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</si>
  <si>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</si>
  <si>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</si>
  <si>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</si>
  <si>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</si>
  <si>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</si>
  <si>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</si>
  <si>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</si>
  <si>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</si>
  <si>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</si>
  <si>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</si>
  <si>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</si>
  <si>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</si>
  <si>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</si>
  <si>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</si>
  <si>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</si>
  <si>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</si>
  <si>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</si>
  <si>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</si>
  <si>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</si>
  <si>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</si>
  <si>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</si>
  <si>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</si>
  <si>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</si>
  <si>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</si>
  <si>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</si>
  <si>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</si>
  <si>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</si>
  <si>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</si>
  <si>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</si>
  <si>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</si>
  <si>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</si>
  <si>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</si>
  <si>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</si>
  <si>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</si>
  <si>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</si>
  <si>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</si>
  <si>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</si>
  <si>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</si>
  <si>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</si>
  <si>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</si>
  <si>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</si>
  <si>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</si>
  <si>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</si>
  <si>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</si>
  <si>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</si>
  <si>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</si>
  <si>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</si>
  <si>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</si>
  <si>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</si>
  <si>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</si>
  <si>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</si>
  <si>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</si>
  <si>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</si>
  <si>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</si>
  <si>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</si>
  <si>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</si>
  <si>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</si>
  <si>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</si>
  <si>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</si>
  <si>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</si>
  <si>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</si>
  <si>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</si>
  <si>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</si>
  <si>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</si>
  <si>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</si>
  <si>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</si>
  <si>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</si>
  <si>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</si>
  <si>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</si>
  <si>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</si>
  <si>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</si>
  <si>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</si>
  <si>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</si>
  <si>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</si>
  <si>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</si>
  <si>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</si>
  <si>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</si>
  <si>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</si>
  <si>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</si>
  <si>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</si>
  <si>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</si>
  <si>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</si>
  <si>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</si>
  <si>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</si>
  <si>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</si>
  <si>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</si>
  <si>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</si>
  <si>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</si>
  <si>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</si>
  <si>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</si>
  <si>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</si>
  <si>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</si>
  <si>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</si>
  <si>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</si>
  <si>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</si>
  <si>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</si>
  <si>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</si>
  <si>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</si>
  <si>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</si>
  <si>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</si>
  <si>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</si>
  <si>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</si>
  <si>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</si>
  <si>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</si>
  <si>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</si>
  <si>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</si>
  <si>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</si>
  <si>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</si>
  <si>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</si>
  <si>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</si>
  <si>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</si>
  <si>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</si>
  <si>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</si>
  <si>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</si>
  <si>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</si>
  <si>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</si>
  <si>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</si>
  <si>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</si>
  <si>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</si>
  <si>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</si>
  <si>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</si>
  <si>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</si>
  <si>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</si>
  <si>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</si>
  <si>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</si>
  <si>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</si>
  <si>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</si>
  <si>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</si>
  <si>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</si>
  <si>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</si>
  <si>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</si>
  <si>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</si>
  <si>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</si>
  <si>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</si>
  <si>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</si>
  <si>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</si>
  <si>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</si>
  <si>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</si>
  <si>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</si>
  <si>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</si>
  <si>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</si>
  <si>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</si>
  <si>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</si>
  <si>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</si>
  <si>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</si>
  <si>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</si>
  <si>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</si>
  <si>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</si>
  <si>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</si>
  <si>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</si>
  <si>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</si>
  <si>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</si>
  <si>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</si>
  <si>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</si>
  <si>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</si>
  <si>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</si>
  <si>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</si>
  <si>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</si>
  <si>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</si>
  <si>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</si>
  <si>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</si>
  <si>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</si>
  <si>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</si>
  <si>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</si>
  <si>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</si>
  <si>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</si>
  <si>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</si>
  <si>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</si>
  <si>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</si>
  <si>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</si>
  <si>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</si>
  <si>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</si>
  <si>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</si>
  <si>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</si>
  <si>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</si>
  <si>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</si>
  <si>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</si>
  <si>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</si>
  <si>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</si>
  <si>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</si>
  <si>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</si>
  <si>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</si>
  <si>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</si>
  <si>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</si>
  <si>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</si>
  <si>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</si>
  <si>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</si>
  <si>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</si>
  <si>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</si>
  <si>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</si>
  <si>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</si>
  <si>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</si>
  <si>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</si>
  <si>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</si>
  <si>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</si>
  <si>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</si>
  <si>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</si>
  <si>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</si>
  <si>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</si>
  <si>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</si>
  <si>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</si>
  <si>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</si>
  <si>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</si>
  <si>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</si>
  <si>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</si>
  <si>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</si>
  <si>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</si>
  <si>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</si>
  <si>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</si>
  <si>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</si>
  <si>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</si>
  <si>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</si>
  <si>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</si>
  <si>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</si>
  <si>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</si>
  <si>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</si>
  <si>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</si>
  <si>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</si>
  <si>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</si>
  <si>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</si>
  <si>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</si>
  <si>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</si>
  <si>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</si>
  <si>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</si>
  <si>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</si>
  <si>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</si>
  <si>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</si>
  <si>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</si>
  <si>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</si>
  <si>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</si>
  <si>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</si>
  <si>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</si>
  <si>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</si>
  <si>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</si>
  <si>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</si>
  <si>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</si>
  <si>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</si>
  <si>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</si>
  <si>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</si>
  <si>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</si>
  <si>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</si>
  <si>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</si>
  <si>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</si>
  <si>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</si>
  <si>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</si>
  <si>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</si>
  <si>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</si>
  <si>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</si>
  <si>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</si>
  <si>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</si>
  <si>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</si>
  <si>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</si>
  <si>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</si>
  <si>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</si>
  <si>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</si>
  <si>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</si>
  <si>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</si>
  <si>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</si>
  <si>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</si>
  <si>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</si>
  <si>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</si>
  <si>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</si>
  <si>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</si>
  <si>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</si>
  <si>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</si>
  <si>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</si>
  <si>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</si>
  <si>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</si>
  <si>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</si>
  <si>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</si>
  <si>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</si>
  <si>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</si>
  <si>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</si>
  <si>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</si>
  <si>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</si>
  <si>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</si>
  <si>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</si>
  <si>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</si>
  <si>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</si>
  <si>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</si>
  <si>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</si>
  <si>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</si>
  <si>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</si>
  <si>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</si>
  <si>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</si>
  <si>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</si>
  <si>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</si>
  <si>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</si>
  <si>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</si>
  <si>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</si>
  <si>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</si>
  <si>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</si>
  <si>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</si>
  <si>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</si>
  <si>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</si>
  <si>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</si>
  <si>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</si>
  <si>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</si>
  <si>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</si>
  <si>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</si>
  <si>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</si>
  <si>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</si>
  <si>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</si>
  <si>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</si>
  <si>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</si>
  <si>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</si>
  <si>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</si>
  <si>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</si>
  <si>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</si>
  <si>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</si>
  <si>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</si>
  <si>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</si>
  <si>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</si>
  <si>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</si>
  <si>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</si>
  <si>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</si>
  <si>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</si>
  <si>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</si>
  <si>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</si>
  <si>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</si>
  <si>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</si>
  <si>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</si>
  <si>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</si>
  <si>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</si>
  <si>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</si>
  <si>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</si>
  <si>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</si>
  <si>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</si>
  <si>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</si>
  <si>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</si>
  <si>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</si>
  <si>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</si>
  <si>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</si>
  <si>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</si>
  <si>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</si>
  <si>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</si>
  <si>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</si>
  <si>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</si>
  <si>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</si>
  <si>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</si>
  <si>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</si>
  <si>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</si>
  <si>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</si>
  <si>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</si>
  <si>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</si>
  <si>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</si>
  <si>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</si>
  <si>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</si>
  <si>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</si>
  <si>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</si>
  <si>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</si>
  <si>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</si>
  <si>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</si>
  <si>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</si>
  <si>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</si>
  <si>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</si>
  <si>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</si>
  <si>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</si>
  <si>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</si>
  <si>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</si>
  <si>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</si>
  <si>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</si>
  <si>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</si>
  <si>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</si>
  <si>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</si>
  <si>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</si>
  <si>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</si>
  <si>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</si>
  <si>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</si>
  <si>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</si>
  <si>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</si>
  <si>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</si>
  <si>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</si>
  <si>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</si>
  <si>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</si>
  <si>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</si>
  <si>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</si>
  <si>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</si>
  <si>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</si>
  <si>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</si>
  <si>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</si>
  <si>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</si>
  <si>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</si>
  <si>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</si>
  <si>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</si>
  <si>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</si>
  <si>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</si>
  <si>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</si>
  <si>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</si>
  <si>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</si>
  <si>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</si>
  <si>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</si>
  <si>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</si>
  <si>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</si>
  <si>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</si>
  <si>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</si>
  <si>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</si>
  <si>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</si>
  <si>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</si>
  <si>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</si>
  <si>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</si>
  <si>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</si>
  <si>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</si>
  <si>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</si>
  <si>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</si>
  <si>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</si>
  <si>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</si>
  <si>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</si>
  <si>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</si>
  <si>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</si>
  <si>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</si>
  <si>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</si>
  <si>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</si>
  <si>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</si>
  <si>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</si>
  <si>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</si>
  <si>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</si>
  <si>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</si>
  <si>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</si>
  <si>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</si>
  <si>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</si>
  <si>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</si>
  <si>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</si>
  <si>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</si>
  <si>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</si>
  <si>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</si>
  <si>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</si>
  <si>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</si>
  <si>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</si>
  <si>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</si>
  <si>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</si>
  <si>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</si>
  <si>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</si>
  <si>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</si>
  <si>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</si>
  <si>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</si>
  <si>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</si>
  <si>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</si>
  <si>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</si>
  <si>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</si>
  <si>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</si>
  <si>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</si>
  <si>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</si>
  <si>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</si>
  <si>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</si>
  <si>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</si>
  <si>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</si>
  <si>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</si>
  <si>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</si>
  <si>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</si>
  <si>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</si>
  <si>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</si>
  <si>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</si>
  <si>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</si>
  <si>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</si>
  <si>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</si>
  <si>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</si>
  <si>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</si>
  <si>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</si>
  <si>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</si>
  <si>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</si>
  <si>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</si>
  <si>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</si>
  <si>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</si>
  <si>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</si>
  <si>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</si>
  <si>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</si>
  <si>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</si>
  <si>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</si>
  <si>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</si>
  <si>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</si>
  <si>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</si>
  <si>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</si>
  <si>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</si>
  <si>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</si>
  <si>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</si>
  <si>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</si>
  <si>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</si>
  <si>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</si>
  <si>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</si>
  <si>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</si>
  <si>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</si>
  <si>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</si>
  <si>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</si>
  <si>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</si>
  <si>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</si>
  <si>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</si>
  <si>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</si>
  <si>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</si>
  <si>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</si>
  <si>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</si>
  <si>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</si>
  <si>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</si>
  <si>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</si>
  <si>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</si>
  <si>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</si>
  <si>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</si>
  <si>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</si>
  <si>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</si>
  <si>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</si>
  <si>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</si>
  <si>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</si>
  <si>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</si>
  <si>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</si>
  <si>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</si>
  <si>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</si>
  <si>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</si>
  <si>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</si>
  <si>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</si>
  <si>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</si>
  <si>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</si>
  <si>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</si>
  <si>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</si>
  <si>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</si>
  <si>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</si>
  <si>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</si>
  <si>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</si>
  <si>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</si>
  <si>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</si>
  <si>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</si>
  <si>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</si>
  <si>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</si>
  <si>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</si>
  <si>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</si>
  <si>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</si>
  <si>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</si>
  <si>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</si>
  <si>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</si>
  <si>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</si>
  <si>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</si>
  <si>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</si>
  <si>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</si>
  <si>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</si>
  <si>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</si>
  <si>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</si>
  <si>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</si>
  <si>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</si>
  <si>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</si>
  <si>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</si>
  <si>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</si>
  <si>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</si>
  <si>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</si>
  <si>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</si>
  <si>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</si>
  <si>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</si>
  <si>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</si>
  <si>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</si>
  <si>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</si>
  <si>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</si>
  <si>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</si>
  <si>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</si>
  <si>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</si>
  <si>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</si>
  <si>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</si>
  <si>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</si>
  <si>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</si>
  <si>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</si>
  <si>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</si>
  <si>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</si>
  <si>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</si>
  <si>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</si>
  <si>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</si>
  <si>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</si>
  <si>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</si>
  <si>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</si>
  <si>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</si>
  <si>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</si>
  <si>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</si>
  <si>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</si>
  <si>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</si>
  <si>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</si>
  <si>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</si>
  <si>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</si>
  <si>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</si>
  <si>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</si>
  <si>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</si>
  <si>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</si>
  <si>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</si>
  <si>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</si>
  <si>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</si>
  <si>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</si>
  <si>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</si>
  <si>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</si>
  <si>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</si>
  <si>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</si>
  <si>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</si>
  <si>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</si>
  <si>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</si>
  <si>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</si>
  <si>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</si>
  <si>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</si>
  <si>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</si>
  <si>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</si>
  <si>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</si>
  <si>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</si>
  <si>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</si>
  <si>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</si>
  <si>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</si>
  <si>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</si>
  <si>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</si>
  <si>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</si>
  <si>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</si>
  <si>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</si>
  <si>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</si>
  <si>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</si>
  <si>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</si>
  <si>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</si>
  <si>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</si>
  <si>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</si>
  <si>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</si>
  <si>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</si>
  <si>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</si>
  <si>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</si>
  <si>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</si>
  <si>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</si>
  <si>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</si>
  <si>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</si>
  <si>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</si>
  <si>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</si>
  <si>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</si>
  <si>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</si>
  <si>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</si>
  <si>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</si>
  <si>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</si>
  <si>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</si>
  <si>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</si>
  <si>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</si>
  <si>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</si>
  <si>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</si>
  <si>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</si>
  <si>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</si>
  <si>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</si>
  <si>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</si>
  <si>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</si>
  <si>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</si>
  <si>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</si>
  <si>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</si>
  <si>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</si>
  <si>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</si>
  <si>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</si>
  <si>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</si>
  <si>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</si>
  <si>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</si>
  <si>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</si>
  <si>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</si>
  <si>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</si>
  <si>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</si>
  <si>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</si>
  <si>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</si>
  <si>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</si>
  <si>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</si>
  <si>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</si>
  <si>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</si>
  <si>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</si>
  <si>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</si>
  <si>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</si>
  <si>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</si>
  <si>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</si>
  <si>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</si>
  <si>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</si>
  <si>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</si>
  <si>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</si>
  <si>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</si>
  <si>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</si>
  <si>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</si>
  <si>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</si>
  <si>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</si>
  <si>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</si>
  <si>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</si>
  <si>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</si>
  <si>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</si>
  <si>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</si>
  <si>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</si>
  <si>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</si>
  <si>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</si>
  <si>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</si>
  <si>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</si>
  <si>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</si>
  <si>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</si>
  <si>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</si>
  <si>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</si>
  <si>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</si>
  <si>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</si>
  <si>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</si>
  <si>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</si>
  <si>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</si>
  <si>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</si>
  <si>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</si>
  <si>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</si>
  <si>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</si>
  <si>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</si>
  <si>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</si>
  <si>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</si>
  <si>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</si>
  <si>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</si>
  <si>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</si>
  <si>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</si>
  <si>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</si>
  <si>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</si>
  <si>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</si>
  <si>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</si>
  <si>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</si>
  <si>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</si>
  <si>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</si>
  <si>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</si>
  <si>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</si>
  <si>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</si>
  <si>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</si>
  <si>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</si>
  <si>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</si>
  <si>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</si>
  <si>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</si>
  <si>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</si>
  <si>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</si>
  <si>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</si>
  <si>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</si>
  <si>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</si>
  <si>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</si>
  <si>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</si>
  <si>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</si>
  <si>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</si>
  <si>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</si>
  <si>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</si>
  <si>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</si>
  <si>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</si>
  <si>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</si>
  <si>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</si>
  <si>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</si>
  <si>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</si>
  <si>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</si>
  <si>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</si>
  <si>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</si>
  <si>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</si>
  <si>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</si>
  <si>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</si>
  <si>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</si>
  <si>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</si>
  <si>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</si>
  <si>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</si>
  <si>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</si>
  <si>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</si>
  <si>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</si>
  <si>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</si>
  <si>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</si>
  <si>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</si>
  <si>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</si>
  <si>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</si>
  <si>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</si>
  <si>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</si>
  <si>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</si>
  <si>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</si>
  <si>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</si>
  <si>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</si>
  <si>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</si>
  <si>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</si>
  <si>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</si>
  <si>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</si>
  <si>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</si>
  <si>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</si>
  <si>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</si>
  <si>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</si>
  <si>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</si>
  <si>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</si>
  <si>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</si>
  <si>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</si>
  <si>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</si>
  <si>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</si>
  <si>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</si>
  <si>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</si>
  <si>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</si>
  <si>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</si>
  <si>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</si>
  <si>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</si>
  <si>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</si>
  <si>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</si>
  <si>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</si>
  <si>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</si>
  <si>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</si>
  <si>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</si>
  <si>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</si>
  <si>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</si>
  <si>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</si>
  <si>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</si>
  <si>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</si>
  <si>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</si>
  <si>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</si>
  <si>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</si>
  <si>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</si>
  <si>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</si>
  <si>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</si>
  <si>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</si>
  <si>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</si>
  <si>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</si>
  <si>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</si>
  <si>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</si>
  <si>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</si>
  <si>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</si>
  <si>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</si>
  <si>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</si>
  <si>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</si>
  <si>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</si>
  <si>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</si>
  <si>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</si>
  <si>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</si>
  <si>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</si>
  <si>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</si>
  <si>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</si>
  <si>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</si>
  <si>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</si>
  <si>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</si>
  <si>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</si>
  <si>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</si>
  <si>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</si>
  <si>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</si>
  <si>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</si>
  <si>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</si>
  <si>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</si>
  <si>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</si>
  <si>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</si>
  <si>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</si>
  <si>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</si>
  <si>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</si>
  <si>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</si>
  <si>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</si>
  <si>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</si>
  <si>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</si>
  <si>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</si>
  <si>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</si>
  <si>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</si>
  <si>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</si>
  <si>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</si>
  <si>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</si>
  <si>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</si>
  <si>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</si>
  <si>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</si>
  <si>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</si>
  <si>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</si>
  <si>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</si>
  <si>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</si>
  <si>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</si>
  <si>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</si>
  <si>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</si>
  <si>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</si>
  <si>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</si>
  <si>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</si>
  <si>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</si>
  <si>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</si>
  <si>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</si>
  <si>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</si>
  <si>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</si>
  <si>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</si>
  <si>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</si>
  <si>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</si>
  <si>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</si>
  <si>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</si>
  <si>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</si>
  <si>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</si>
  <si>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</si>
  <si>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</si>
  <si>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</si>
  <si>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</si>
  <si>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</si>
  <si>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</si>
  <si>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</si>
  <si>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</si>
  <si>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</si>
  <si>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</si>
  <si>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</si>
  <si>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</si>
  <si>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</si>
  <si>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</si>
  <si>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</si>
  <si>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</si>
  <si>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</si>
  <si>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</si>
  <si>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</si>
  <si>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</si>
  <si>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</si>
  <si>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</si>
  <si>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</si>
  <si>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</si>
  <si>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</si>
  <si>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</si>
  <si>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</si>
  <si>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</si>
  <si>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</si>
  <si>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</si>
  <si>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</si>
  <si>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</si>
  <si>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</si>
  <si>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</si>
  <si>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</si>
  <si>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</si>
  <si>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</si>
  <si>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</si>
  <si>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</si>
  <si>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</si>
  <si>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</si>
  <si>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</si>
  <si>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</si>
  <si>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</si>
  <si>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</si>
  <si>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</si>
  <si>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</si>
  <si>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</si>
  <si>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</si>
  <si>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</si>
  <si>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</si>
  <si>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</si>
  <si>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</si>
  <si>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</si>
  <si>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</si>
  <si>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</si>
  <si>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</si>
  <si>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</si>
  <si>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</si>
  <si>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</si>
  <si>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</si>
  <si>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</si>
  <si>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</si>
  <si>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</si>
  <si>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</si>
  <si>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</si>
  <si>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</si>
  <si>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</si>
  <si>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</si>
  <si>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</si>
  <si>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</si>
  <si>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</si>
  <si>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</si>
  <si>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</si>
  <si>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</si>
  <si>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</si>
  <si>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</si>
  <si>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</si>
  <si>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</si>
  <si>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</si>
  <si>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</si>
  <si>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</si>
  <si>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</si>
  <si>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</si>
  <si>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</si>
  <si>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</si>
  <si>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</si>
  <si>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</si>
  <si>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</si>
  <si>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</si>
  <si>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</si>
  <si>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</si>
  <si>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</si>
  <si>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</si>
  <si>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</si>
  <si>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</si>
  <si>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</si>
  <si>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</si>
  <si>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</si>
  <si>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</si>
  <si>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</si>
  <si>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</si>
  <si>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</si>
  <si>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</si>
  <si>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</si>
  <si>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</si>
  <si>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</si>
  <si>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</si>
  <si>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</si>
  <si>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</si>
  <si>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</si>
  <si>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</si>
  <si>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</si>
  <si>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</si>
  <si>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</si>
  <si>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</si>
  <si>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</si>
  <si>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</si>
  <si>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</si>
  <si>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</si>
  <si>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</si>
  <si>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</si>
  <si>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</si>
  <si>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</si>
  <si>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</si>
  <si>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</si>
  <si>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</si>
  <si>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</si>
  <si>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</si>
  <si>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</si>
  <si>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</si>
  <si>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</si>
  <si>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</si>
  <si>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</si>
  <si>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</si>
  <si>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</si>
  <si>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</si>
  <si>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</si>
  <si>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</si>
  <si>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</si>
  <si>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</si>
  <si>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</si>
  <si>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</si>
  <si>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</si>
  <si>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</si>
  <si>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</si>
  <si>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</si>
  <si>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</si>
  <si>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</si>
  <si>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</si>
  <si>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</si>
  <si>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</si>
  <si>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</si>
  <si>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</si>
  <si>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</si>
  <si>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</si>
  <si>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</si>
  <si>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</si>
  <si>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</si>
  <si>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</si>
  <si>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</si>
  <si>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</si>
  <si>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</si>
  <si>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</si>
  <si>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</si>
  <si>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</si>
  <si>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</si>
  <si>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</si>
  <si>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</si>
  <si>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</si>
  <si>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</si>
  <si>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</si>
  <si>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</si>
  <si>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</si>
  <si>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</si>
  <si>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</si>
  <si>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</si>
  <si>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</si>
  <si>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</si>
  <si>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</si>
  <si>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</si>
  <si>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</si>
  <si>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</si>
  <si>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</si>
  <si>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</si>
  <si>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</si>
  <si>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</si>
  <si>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</si>
  <si>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</si>
  <si>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</si>
  <si>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</si>
  <si>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</si>
  <si>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</si>
  <si>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</si>
  <si>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</si>
  <si>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</si>
  <si>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</si>
  <si>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</si>
  <si>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</si>
  <si>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</si>
  <si>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</si>
  <si>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</si>
  <si>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</si>
  <si>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</si>
  <si>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</si>
  <si>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</si>
  <si>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</si>
  <si>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</si>
  <si>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</si>
  <si>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</si>
  <si>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</si>
  <si>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</si>
  <si>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</si>
  <si>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</si>
  <si>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</si>
  <si>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</si>
  <si>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</si>
  <si>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</si>
  <si>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</si>
  <si>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</si>
  <si>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</si>
  <si>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</si>
  <si>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</si>
  <si>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</si>
  <si>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</si>
  <si>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</si>
  <si>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</si>
  <si>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</si>
  <si>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</si>
  <si>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</si>
  <si>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</si>
  <si>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</si>
  <si>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</si>
  <si>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</si>
  <si>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</si>
  <si>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</si>
  <si>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</si>
  <si>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</si>
  <si>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</si>
  <si>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</si>
  <si>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</si>
  <si>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</si>
  <si>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</si>
  <si>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</si>
  <si>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</si>
  <si>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</si>
  <si>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</si>
  <si>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</si>
  <si>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</si>
  <si>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</si>
  <si>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</si>
  <si>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</si>
  <si>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</si>
  <si>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</si>
  <si>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</si>
  <si>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</si>
  <si>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</si>
  <si>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</si>
  <si>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</si>
  <si>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</si>
  <si>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</si>
  <si>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</si>
  <si>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</si>
  <si>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</si>
  <si>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</si>
  <si>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</si>
  <si>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</si>
  <si>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</si>
  <si>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</si>
  <si>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</si>
  <si>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</si>
  <si>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</si>
  <si>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</si>
  <si>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</si>
  <si>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</si>
  <si>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</si>
  <si>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</si>
  <si>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</si>
  <si>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</si>
  <si>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</si>
  <si>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</si>
  <si>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</si>
  <si>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</si>
  <si>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</si>
  <si>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</si>
  <si>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</si>
  <si>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</si>
  <si>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</si>
  <si>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</si>
  <si>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</si>
  <si>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</si>
  <si>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</si>
  <si>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</si>
  <si>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</si>
  <si>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</si>
  <si>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</si>
  <si>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</si>
  <si>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</si>
  <si>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</si>
  <si>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</si>
  <si>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</si>
  <si>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</si>
  <si>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</si>
  <si>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</si>
  <si>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</si>
  <si>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</si>
  <si>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</si>
  <si>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</si>
  <si>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</si>
  <si>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</si>
  <si>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</si>
  <si>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</si>
  <si>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</si>
  <si>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</si>
  <si>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</si>
  <si>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</si>
  <si>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</si>
  <si>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</si>
  <si>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</si>
  <si>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</si>
  <si>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</si>
  <si>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</si>
  <si>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</si>
  <si>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</si>
  <si>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</si>
  <si>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</si>
  <si>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</si>
  <si>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</si>
  <si>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</si>
  <si>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</si>
  <si>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</si>
  <si>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</si>
  <si>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</si>
  <si>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</si>
  <si>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</si>
  <si>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</si>
  <si>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</si>
  <si>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</si>
  <si>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</si>
  <si>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</si>
  <si>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</si>
  <si>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</si>
  <si>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</si>
  <si>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</si>
  <si>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</si>
  <si>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</si>
  <si>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</si>
  <si>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</si>
  <si>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</si>
  <si>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</si>
  <si>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</si>
  <si>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</si>
  <si>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</si>
  <si>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</si>
  <si>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</si>
  <si>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</si>
  <si>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</si>
  <si>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</si>
  <si>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</si>
  <si>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</si>
  <si>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</si>
  <si>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</si>
  <si>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</si>
  <si>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</si>
  <si>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</si>
  <si>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</si>
  <si>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</si>
  <si>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</si>
  <si>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</si>
  <si>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</si>
  <si>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</si>
  <si>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</si>
  <si>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</si>
  <si>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</si>
  <si>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</si>
  <si>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</si>
  <si>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</si>
  <si>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</si>
  <si>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</si>
  <si>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</si>
  <si>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</si>
  <si>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</si>
  <si>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</si>
  <si>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</si>
  <si>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</si>
  <si>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</si>
  <si>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</si>
  <si>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</si>
  <si>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</si>
  <si>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</si>
  <si>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</si>
  <si>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</si>
  <si>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</si>
  <si>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</si>
  <si>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</si>
  <si>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</si>
  <si>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</si>
  <si>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</si>
  <si>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</si>
  <si>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</si>
  <si>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</si>
  <si>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</si>
  <si>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</si>
  <si>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</si>
  <si>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</si>
  <si>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</si>
  <si>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</si>
  <si>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</si>
  <si>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</si>
  <si>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</si>
  <si>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</si>
  <si>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</si>
  <si>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</si>
  <si>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</si>
  <si>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</si>
  <si>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</si>
  <si>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</si>
  <si>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</si>
  <si>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</si>
  <si>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</si>
  <si>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</si>
  <si>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</si>
  <si>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</si>
  <si>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</si>
  <si>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</si>
  <si>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</si>
  <si>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</si>
  <si>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</si>
  <si>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</si>
  <si>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</si>
  <si>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</si>
  <si>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</si>
  <si>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</si>
  <si>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</si>
  <si>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</si>
  <si>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</si>
  <si>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</si>
  <si>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</si>
  <si>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</si>
  <si>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</si>
  <si>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</si>
  <si>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</si>
  <si>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</si>
  <si>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</si>
  <si>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</si>
  <si>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</si>
  <si>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</si>
  <si>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</si>
  <si>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</si>
  <si>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</si>
  <si>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</si>
  <si>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</si>
  <si>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</si>
  <si>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</si>
  <si>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</si>
  <si>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</si>
  <si>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</si>
  <si>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</si>
  <si>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</si>
  <si>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</si>
  <si>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</si>
  <si>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</si>
  <si>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</si>
  <si>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</si>
  <si>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</si>
  <si>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</si>
  <si>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</si>
  <si>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</si>
  <si>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</si>
  <si>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</si>
  <si>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</si>
  <si>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</si>
  <si>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</si>
  <si>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</si>
  <si>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</si>
  <si>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</si>
  <si>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</si>
  <si>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</si>
  <si>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</si>
  <si>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</si>
  <si>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</si>
  <si>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</si>
  <si>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</si>
  <si>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</si>
  <si>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</si>
  <si>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</si>
  <si>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</si>
  <si>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</si>
  <si>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</si>
  <si>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</si>
  <si>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</si>
  <si>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</si>
  <si>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</si>
  <si>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</si>
  <si>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</si>
  <si>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</si>
  <si>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</si>
  <si>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</si>
  <si>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</si>
  <si>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</si>
  <si>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</si>
  <si>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</si>
  <si>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</si>
  <si>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</si>
  <si>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</si>
  <si>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</si>
  <si>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</si>
  <si>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</si>
  <si>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</si>
  <si>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</si>
  <si>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</si>
  <si>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</si>
  <si>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</si>
  <si>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</si>
  <si>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</si>
  <si>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</si>
  <si>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</si>
  <si>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</si>
  <si>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</si>
  <si>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</si>
  <si>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</si>
  <si>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</si>
  <si>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</si>
  <si>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</si>
  <si>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</si>
  <si>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</si>
  <si>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</si>
  <si>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</si>
  <si>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</si>
  <si>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</si>
  <si>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</si>
  <si>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</si>
  <si>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</si>
  <si>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</si>
  <si>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</si>
  <si>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</si>
  <si>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</si>
  <si>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</si>
  <si>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</si>
  <si>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</si>
  <si>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</si>
  <si>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</si>
  <si>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</si>
  <si>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</si>
  <si>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</si>
  <si>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</si>
  <si>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</si>
  <si>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</si>
  <si>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</si>
  <si>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</si>
  <si>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</si>
  <si>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</si>
  <si>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</si>
  <si>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</si>
  <si>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</si>
  <si>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</si>
  <si>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</si>
  <si>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</si>
  <si>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</si>
  <si>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</si>
  <si>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</si>
  <si>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</si>
  <si>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</si>
  <si>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</si>
  <si>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</si>
  <si>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</si>
  <si>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</si>
  <si>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</si>
  <si>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</si>
  <si>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</si>
  <si>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</si>
  <si>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</si>
  <si>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</si>
  <si>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</si>
  <si>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</si>
  <si>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</si>
  <si>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</si>
  <si>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</si>
  <si>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</si>
  <si>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</si>
  <si>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</si>
  <si>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</si>
  <si>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</si>
  <si>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</si>
  <si>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</si>
  <si>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</si>
  <si>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</si>
  <si>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</si>
  <si>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</si>
  <si>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</si>
  <si>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</si>
  <si>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</si>
  <si>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</si>
  <si>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</si>
  <si>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</si>
  <si>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</si>
  <si>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</si>
  <si>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</si>
  <si>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</si>
  <si>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</si>
  <si>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</si>
  <si>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</si>
  <si>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</si>
  <si>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</si>
  <si>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</si>
  <si>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</si>
  <si>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</si>
  <si>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</si>
  <si>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</si>
  <si>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</si>
  <si>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</si>
  <si>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</si>
  <si>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</si>
  <si>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</si>
  <si>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</si>
  <si>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</si>
  <si>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</si>
  <si>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</si>
  <si>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</si>
  <si>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</si>
  <si>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</si>
  <si>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</si>
  <si>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</si>
  <si>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</si>
  <si>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</si>
  <si>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</si>
  <si>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</si>
  <si>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</si>
  <si>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</si>
  <si>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</si>
  <si>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</si>
  <si>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</si>
  <si>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</si>
  <si>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</si>
  <si>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</si>
  <si>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</si>
  <si>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</si>
  <si>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</si>
  <si>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</si>
  <si>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</si>
  <si>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</si>
  <si>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</si>
  <si>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</si>
  <si>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</si>
  <si>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</si>
  <si>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</si>
  <si>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</si>
  <si>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</si>
  <si>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</si>
  <si>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</si>
  <si>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</si>
  <si>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</si>
  <si>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</si>
  <si>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</si>
  <si>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</si>
  <si>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</si>
  <si>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</si>
  <si>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</si>
  <si>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</si>
  <si>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</si>
  <si>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</si>
  <si>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</si>
  <si>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</si>
  <si>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</si>
  <si>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</si>
  <si>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</si>
  <si>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</si>
  <si>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</si>
  <si>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</si>
  <si>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</si>
  <si>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</si>
  <si>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</si>
  <si>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</si>
  <si>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</si>
  <si>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</si>
  <si>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</si>
  <si>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</si>
  <si>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</si>
  <si>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</si>
  <si>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</si>
  <si>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</si>
  <si>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</si>
  <si>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</si>
  <si>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</si>
  <si>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</si>
  <si>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</si>
  <si>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</si>
  <si>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</si>
  <si>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</si>
  <si>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</si>
  <si>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</si>
  <si>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</si>
  <si>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</si>
  <si>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</si>
  <si>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</si>
  <si>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</si>
  <si>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</si>
  <si>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</si>
  <si>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</si>
  <si>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</si>
  <si>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</si>
  <si>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</si>
  <si>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</si>
  <si>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</si>
  <si>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</si>
  <si>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</si>
  <si>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</si>
  <si>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</si>
  <si>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</si>
  <si>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</si>
  <si>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</si>
  <si>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</si>
  <si>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</si>
  <si>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</si>
  <si>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</si>
  <si>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</si>
  <si>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</si>
  <si>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</si>
  <si>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</si>
  <si>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</si>
  <si>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</si>
  <si>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</si>
  <si>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</si>
  <si>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</si>
  <si>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</si>
  <si>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</si>
  <si>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</si>
  <si>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</si>
  <si>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</si>
  <si>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</si>
  <si>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</si>
  <si>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</si>
  <si>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</si>
  <si>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</si>
  <si>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</si>
  <si>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</si>
  <si>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</si>
  <si>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</si>
  <si>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</si>
  <si>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</si>
  <si>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</si>
  <si>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</si>
  <si>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</si>
  <si>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</si>
  <si>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</si>
  <si>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</si>
  <si>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</si>
  <si>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</si>
  <si>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</si>
  <si>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</si>
  <si>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</si>
  <si>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</si>
  <si>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</si>
  <si>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</si>
  <si>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</si>
  <si>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</si>
  <si>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</si>
  <si>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</si>
  <si>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</si>
  <si>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</si>
  <si>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</si>
  <si>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</si>
  <si>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</si>
  <si>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</si>
  <si>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</si>
  <si>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</si>
  <si>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</si>
  <si>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</si>
  <si>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</si>
  <si>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</si>
  <si>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</si>
  <si>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</si>
  <si>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</si>
  <si>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</si>
  <si>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</si>
  <si>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</si>
  <si>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</si>
  <si>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</si>
  <si>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</si>
  <si>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</si>
  <si>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</si>
  <si>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</si>
  <si>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</si>
  <si>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</si>
  <si>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</si>
  <si>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</si>
  <si>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</si>
  <si>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</si>
  <si>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</si>
  <si>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</si>
  <si>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</si>
  <si>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</si>
  <si>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</si>
  <si>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</si>
  <si>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</si>
  <si>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</si>
  <si>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</si>
  <si>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</si>
  <si>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</si>
  <si>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</si>
  <si>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</si>
  <si>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</si>
  <si>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</si>
  <si>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</si>
  <si>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</si>
  <si>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</si>
  <si>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</si>
  <si>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</si>
  <si>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</si>
  <si>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</si>
  <si>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</si>
  <si>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</si>
  <si>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</si>
  <si>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</si>
  <si>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</si>
  <si>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</si>
  <si>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</si>
  <si>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</si>
  <si>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</si>
  <si>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</si>
  <si>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</si>
  <si>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</si>
  <si>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</si>
  <si>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</si>
  <si>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</si>
  <si>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</si>
  <si>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</si>
  <si>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</si>
  <si>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</si>
  <si>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</si>
  <si>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</si>
  <si>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</si>
  <si>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</si>
  <si>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</si>
  <si>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</si>
  <si>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</si>
  <si>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</si>
  <si>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</si>
  <si>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</si>
  <si>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</si>
  <si>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</si>
  <si>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</si>
  <si>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</si>
  <si>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</si>
  <si>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</si>
  <si>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</si>
  <si>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</si>
  <si>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</si>
  <si>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</si>
  <si>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</si>
  <si>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</si>
  <si>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</si>
  <si>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</si>
  <si>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</si>
  <si>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</si>
  <si>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</si>
  <si>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</si>
  <si>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</si>
  <si>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</si>
  <si>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</si>
  <si>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</si>
  <si>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</si>
  <si>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</si>
  <si>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</si>
  <si>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</si>
  <si>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</si>
  <si>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</si>
  <si>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</si>
  <si>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</si>
  <si>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</si>
  <si>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</si>
  <si>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</si>
  <si>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</si>
  <si>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</si>
  <si>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</si>
  <si>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</si>
  <si>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</si>
  <si>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</si>
  <si>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</si>
  <si>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</si>
  <si>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</si>
  <si>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</si>
  <si>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</si>
  <si>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</si>
  <si>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</si>
  <si>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</si>
  <si>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</si>
  <si>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</si>
  <si>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</si>
  <si>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</si>
  <si>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</si>
  <si>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</si>
  <si>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</si>
  <si>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</si>
  <si>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</si>
  <si>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</si>
  <si>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</si>
  <si>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</si>
  <si>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</si>
  <si>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</si>
  <si>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</si>
  <si>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</si>
  <si>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</si>
  <si>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</si>
  <si>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</si>
  <si>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</si>
  <si>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</si>
  <si>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</si>
  <si>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</si>
  <si>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</si>
  <si>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</si>
  <si>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</si>
  <si>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</si>
  <si>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</si>
  <si>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</si>
  <si>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</si>
  <si>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</si>
  <si>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</si>
  <si>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</si>
  <si>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</si>
  <si>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</si>
  <si>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</si>
  <si>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</si>
  <si>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</si>
  <si>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</si>
  <si>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</si>
  <si>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</si>
  <si>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</si>
  <si>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</si>
  <si>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</si>
  <si>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</si>
  <si>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</si>
  <si>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</si>
  <si>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</si>
  <si>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</si>
  <si>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</si>
  <si>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</si>
  <si>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</si>
  <si>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</si>
  <si>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</si>
  <si>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</si>
  <si>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</si>
  <si>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</si>
  <si>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</si>
  <si>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</si>
  <si>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</si>
  <si>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</si>
  <si>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</si>
  <si>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</si>
  <si>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</si>
  <si>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</si>
  <si>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</si>
  <si>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</si>
  <si>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</si>
  <si>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</si>
  <si>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</si>
  <si>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</si>
  <si>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</si>
  <si>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</si>
  <si>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</si>
  <si>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</si>
  <si>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</si>
  <si>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</si>
  <si>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</si>
  <si>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</si>
  <si>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</si>
  <si>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</si>
  <si>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</si>
  <si>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</si>
  <si>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</si>
  <si>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</si>
  <si>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</si>
  <si>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</si>
  <si>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</si>
  <si>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</si>
  <si>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</si>
  <si>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</si>
  <si>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</si>
  <si>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</si>
  <si>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</si>
  <si>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</si>
  <si>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</si>
  <si>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</si>
  <si>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</si>
  <si>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</si>
  <si>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</si>
  <si>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</si>
  <si>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</si>
  <si>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</si>
  <si>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</si>
  <si>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</si>
  <si>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</si>
  <si>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</si>
  <si>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</si>
  <si>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</si>
  <si>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</si>
  <si>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</si>
  <si>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</si>
  <si>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</si>
  <si>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</si>
  <si>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</si>
  <si>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</si>
  <si>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</si>
  <si>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</si>
  <si>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</si>
  <si>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</si>
  <si>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</si>
  <si>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</si>
  <si>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</si>
  <si>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</si>
  <si>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</si>
  <si>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</si>
  <si>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</si>
  <si>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</si>
  <si>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</si>
  <si>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</si>
  <si>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</si>
  <si>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</si>
  <si>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</si>
  <si>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</si>
  <si>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</si>
  <si>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</si>
  <si>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</si>
  <si>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</si>
  <si>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</si>
  <si>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</si>
  <si>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</si>
  <si>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</si>
  <si>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</si>
  <si>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</si>
  <si>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</si>
  <si>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</si>
  <si>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</si>
  <si>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</si>
  <si>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</si>
  <si>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</si>
  <si>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</si>
  <si>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</si>
  <si>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</si>
  <si>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</si>
  <si>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</si>
  <si>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</si>
  <si>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</si>
  <si>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</si>
  <si>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</si>
  <si>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</si>
  <si>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</si>
  <si>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</si>
  <si>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</si>
  <si>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</si>
  <si>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</si>
  <si>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</si>
  <si>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</si>
  <si>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</si>
  <si>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</si>
  <si>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</si>
  <si>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</si>
  <si>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</si>
  <si>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</si>
  <si>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</si>
  <si>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</si>
  <si>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</si>
  <si>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</si>
  <si>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</si>
  <si>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</si>
  <si>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</si>
  <si>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</si>
  <si>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</si>
  <si>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</si>
  <si>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</si>
  <si>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</si>
  <si>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</si>
  <si>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</si>
  <si>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</si>
  <si>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</si>
  <si>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</si>
  <si>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</si>
  <si>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</si>
  <si>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</si>
  <si>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</si>
  <si>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</si>
  <si>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</si>
  <si>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</si>
  <si>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</si>
  <si>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</si>
  <si>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</si>
  <si>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</si>
  <si>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</si>
  <si>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</si>
  <si>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</si>
  <si>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</si>
  <si>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</si>
  <si>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</si>
  <si>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</si>
  <si>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</si>
  <si>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</si>
  <si>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</si>
  <si>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</si>
  <si>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</si>
  <si>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</si>
  <si>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</si>
  <si>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</si>
  <si>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</si>
  <si>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</si>
  <si>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</si>
  <si>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</si>
  <si>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</si>
  <si>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</si>
  <si>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</si>
  <si>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</si>
  <si>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</si>
  <si>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</si>
  <si>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</si>
  <si>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</si>
  <si>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</si>
  <si>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</si>
  <si>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</si>
  <si>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</si>
  <si>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</si>
  <si>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</si>
  <si>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</si>
  <si>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</si>
  <si>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</si>
  <si>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</si>
  <si>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</si>
  <si>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</si>
  <si>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</si>
  <si>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</si>
  <si>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</si>
  <si>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</si>
  <si>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</si>
  <si>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</si>
  <si>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</si>
  <si>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</si>
  <si>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</si>
  <si>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</si>
  <si>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</si>
  <si>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</si>
  <si>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</si>
  <si>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</si>
  <si>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</si>
  <si>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</si>
  <si>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</si>
  <si>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</si>
  <si>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</si>
  <si>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</si>
  <si>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</si>
  <si>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</si>
  <si>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</si>
  <si>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</si>
  <si>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</si>
  <si>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</si>
  <si>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</si>
  <si>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</si>
  <si>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</si>
  <si>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</si>
  <si>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</si>
  <si>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</si>
  <si>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</si>
  <si>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</si>
  <si>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</si>
  <si>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</si>
  <si>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</si>
  <si>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</si>
  <si>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</si>
  <si>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</si>
  <si>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</si>
  <si>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</si>
  <si>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</si>
  <si>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</si>
  <si>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</si>
  <si>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</si>
  <si>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</si>
  <si>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</si>
  <si>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</si>
  <si>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</si>
  <si>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</si>
  <si>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</si>
  <si>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</si>
  <si>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</si>
  <si>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</si>
  <si>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</si>
  <si>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</si>
  <si>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</si>
  <si>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</si>
  <si>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</si>
  <si>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</si>
  <si>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</si>
  <si>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</si>
  <si>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</si>
  <si>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</si>
  <si>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</si>
  <si>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</si>
  <si>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</si>
  <si>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</si>
  <si>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</si>
  <si>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</si>
  <si>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</si>
  <si>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</si>
  <si>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</si>
  <si>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</si>
  <si>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</si>
  <si>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</si>
  <si>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</si>
  <si>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</si>
  <si>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</si>
  <si>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</si>
  <si>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</si>
  <si>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</si>
  <si>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</si>
  <si>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</si>
  <si>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</si>
  <si>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</si>
  <si>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</si>
  <si>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</si>
  <si>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</si>
  <si>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</si>
  <si>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</si>
  <si>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</si>
  <si>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</si>
  <si>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</si>
  <si>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</si>
  <si>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</si>
  <si>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</si>
  <si>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</si>
  <si>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</si>
  <si>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</si>
  <si>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</si>
  <si>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</si>
  <si>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</si>
  <si>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</si>
  <si>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</si>
  <si>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</si>
  <si>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</si>
  <si>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</si>
  <si>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</si>
  <si>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</si>
  <si>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</si>
  <si>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</si>
  <si>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</si>
  <si>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</si>
  <si>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</si>
  <si>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</si>
  <si>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</si>
  <si>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</si>
  <si>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</si>
  <si>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</si>
  <si>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</si>
  <si>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</si>
  <si>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</si>
  <si>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</si>
  <si>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</si>
  <si>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</si>
  <si>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</si>
  <si>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</si>
  <si>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</si>
  <si>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</si>
  <si>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</si>
  <si>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</si>
  <si>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</si>
  <si>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</si>
  <si>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</si>
  <si>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</si>
  <si>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</si>
  <si>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</si>
  <si>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</si>
  <si>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</si>
  <si>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</si>
  <si>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</si>
  <si>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</si>
  <si>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</si>
  <si>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</si>
  <si>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</si>
  <si>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</si>
  <si>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</si>
  <si>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</si>
  <si>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</si>
  <si>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</si>
  <si>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</si>
  <si>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</si>
  <si>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</si>
  <si>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</si>
  <si>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</si>
  <si>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</si>
  <si>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</si>
  <si>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</si>
  <si>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</si>
  <si>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</si>
  <si>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</si>
  <si>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</si>
  <si>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</si>
  <si>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</si>
  <si>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</si>
  <si>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</si>
  <si>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</si>
  <si>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</si>
  <si>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</si>
  <si>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</si>
  <si>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</si>
  <si>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</si>
  <si>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</si>
  <si>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</si>
  <si>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</si>
  <si>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</si>
  <si>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</si>
  <si>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</si>
  <si>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</si>
  <si>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</si>
  <si>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</si>
  <si>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</si>
  <si>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</si>
  <si>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</si>
  <si>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</si>
  <si>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</si>
  <si>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</si>
  <si>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</si>
  <si>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</si>
  <si>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</si>
  <si>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</si>
  <si>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</si>
  <si>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</si>
  <si>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</si>
  <si>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</si>
  <si>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</si>
  <si>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</si>
  <si>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</si>
  <si>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</si>
  <si>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</si>
  <si>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</si>
  <si>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</si>
  <si>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</si>
  <si>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</si>
  <si>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</si>
  <si>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</si>
  <si>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</si>
  <si>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</si>
  <si>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</si>
  <si>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</si>
  <si>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</si>
  <si>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</si>
  <si>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</si>
  <si>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</si>
  <si>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</si>
  <si>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</si>
  <si>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</si>
  <si>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</si>
  <si>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</si>
  <si>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</si>
  <si>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</si>
  <si>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</si>
  <si>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</si>
  <si>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</si>
  <si>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</si>
  <si>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</si>
  <si>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</si>
  <si>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</si>
  <si>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</si>
  <si>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</si>
  <si>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</si>
  <si>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</si>
  <si>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</si>
  <si>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</si>
  <si>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</si>
  <si>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</si>
  <si>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</si>
  <si>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</si>
  <si>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</si>
  <si>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</si>
  <si>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</si>
  <si>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</si>
  <si>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</si>
  <si>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</si>
  <si>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</si>
  <si>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</si>
  <si>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</si>
  <si>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</si>
  <si>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</si>
  <si>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</si>
  <si>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</si>
  <si>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</si>
  <si>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</si>
  <si>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</si>
  <si>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</si>
  <si>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</si>
  <si>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</si>
  <si>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</si>
  <si>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</si>
  <si>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</si>
  <si>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</si>
  <si>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</si>
  <si>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</si>
  <si>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</si>
  <si>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</si>
  <si>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</si>
  <si>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</si>
  <si>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</si>
  <si>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</si>
  <si>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</si>
  <si>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</si>
  <si>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</si>
  <si>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</si>
  <si>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</si>
  <si>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</si>
  <si>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</si>
  <si>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</si>
  <si>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</si>
  <si>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</si>
  <si>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</si>
  <si>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</si>
  <si>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</si>
  <si>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</si>
  <si>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</si>
  <si>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</si>
  <si>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</si>
  <si>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</si>
  <si>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</si>
  <si>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</si>
  <si>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</si>
  <si>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</si>
  <si>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</si>
  <si>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</si>
  <si>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</si>
  <si>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</si>
  <si>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</si>
  <si>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</si>
  <si>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</si>
  <si>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</si>
  <si>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</si>
  <si>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</si>
  <si>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</si>
  <si>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</si>
  <si>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</si>
  <si>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</si>
  <si>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</si>
  <si>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</si>
  <si>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</si>
  <si>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</si>
  <si>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</si>
  <si>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</si>
  <si>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</si>
  <si>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</si>
  <si>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</si>
  <si>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</si>
  <si>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</si>
  <si>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</si>
  <si>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</si>
  <si>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</si>
  <si>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</si>
  <si>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</si>
  <si>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</si>
  <si>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</si>
  <si>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</si>
  <si>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</si>
  <si>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</si>
  <si>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</si>
  <si>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</si>
  <si>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</si>
  <si>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</si>
  <si>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</si>
  <si>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</si>
  <si>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</si>
  <si>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</si>
  <si>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</si>
  <si>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</si>
  <si>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</si>
  <si>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</si>
  <si>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</si>
  <si>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</si>
  <si>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</si>
  <si>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</si>
  <si>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</si>
  <si>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</si>
  <si>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</si>
  <si>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</si>
  <si>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</si>
  <si>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</si>
  <si>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</si>
  <si>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</si>
  <si>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</si>
  <si>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</si>
  <si>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</si>
  <si>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</si>
  <si>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</si>
  <si>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</si>
  <si>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</si>
  <si>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</si>
  <si>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</si>
  <si>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</si>
  <si>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</si>
  <si>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</si>
  <si>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</si>
  <si>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</si>
  <si>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</si>
  <si>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</si>
  <si>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</si>
  <si>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</si>
  <si>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</si>
  <si>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</si>
  <si>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</si>
  <si>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</si>
  <si>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</si>
  <si>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</si>
  <si>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</si>
  <si>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</si>
  <si>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</si>
  <si>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</si>
  <si>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</si>
  <si>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</si>
  <si>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</si>
  <si>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</si>
  <si>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</si>
  <si>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</si>
  <si>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</si>
  <si>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</si>
  <si>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</si>
  <si>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</si>
  <si>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</si>
  <si>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</si>
  <si>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</si>
  <si>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</si>
  <si>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</si>
  <si>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</si>
  <si>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</si>
  <si>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</si>
  <si>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</si>
  <si>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</si>
  <si>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</si>
  <si>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</si>
  <si>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</si>
  <si>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</si>
  <si>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</si>
  <si>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</si>
  <si>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</si>
  <si>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</si>
  <si>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</si>
  <si>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</si>
  <si>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</si>
  <si>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</si>
  <si>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</si>
  <si>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</si>
  <si>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</si>
  <si>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</si>
  <si>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</si>
  <si>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</si>
  <si>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</si>
  <si>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</si>
  <si>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</si>
  <si>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</si>
  <si>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</si>
  <si>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</si>
  <si>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</si>
  <si>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</si>
  <si>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</si>
  <si>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</si>
  <si>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</si>
  <si>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</si>
  <si>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</si>
  <si>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</si>
  <si>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</si>
  <si>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</si>
  <si>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</si>
  <si>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</si>
  <si>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</si>
  <si>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</si>
  <si>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</si>
  <si>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</si>
  <si>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</si>
  <si>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</si>
  <si>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</si>
  <si>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</si>
  <si>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</si>
  <si>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</si>
  <si>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</si>
  <si>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</si>
  <si>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</si>
  <si>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</si>
  <si>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</si>
  <si>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</si>
  <si>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</si>
  <si>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</si>
  <si>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</si>
  <si>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</si>
  <si>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</si>
  <si>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</si>
  <si>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</si>
  <si>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</si>
  <si>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</si>
  <si>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</si>
  <si>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</si>
  <si>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</si>
  <si>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</si>
  <si>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</si>
  <si>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</si>
  <si>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</si>
  <si>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</si>
  <si>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</si>
  <si>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</si>
  <si>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</si>
  <si>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</si>
  <si>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</si>
  <si>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</si>
  <si>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</si>
  <si>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</si>
  <si>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</si>
  <si>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</si>
  <si>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</si>
  <si>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</si>
  <si>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</si>
  <si>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</si>
  <si>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</si>
  <si>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</si>
  <si>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</si>
  <si>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</si>
  <si>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</si>
  <si>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</si>
  <si>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</si>
  <si>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</si>
  <si>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</si>
  <si>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</si>
  <si>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</si>
  <si>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</si>
  <si>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</si>
  <si>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</si>
  <si>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</si>
  <si>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</si>
  <si>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</si>
  <si>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</si>
  <si>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</si>
  <si>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</si>
  <si>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</si>
  <si>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</si>
  <si>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</si>
  <si>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</si>
  <si>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</si>
  <si>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</si>
  <si>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</si>
  <si>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</si>
  <si>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</si>
  <si>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</si>
  <si>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</si>
  <si>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</si>
  <si>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</si>
  <si>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</si>
  <si>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</si>
  <si>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</si>
  <si>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</si>
  <si>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</si>
  <si>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</si>
  <si>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</si>
  <si>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</si>
  <si>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</si>
  <si>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</si>
  <si>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</si>
  <si>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</si>
  <si>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</si>
  <si>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</si>
  <si>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</si>
  <si>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</si>
  <si>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</si>
  <si>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</si>
  <si>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</si>
  <si>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</si>
  <si>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</si>
  <si>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</si>
  <si>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</si>
  <si>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</si>
  <si>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</si>
  <si>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</si>
  <si>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</si>
  <si>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</si>
  <si>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</si>
  <si>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</si>
  <si>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</si>
  <si>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</si>
  <si>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</si>
  <si>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</si>
  <si>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</si>
  <si>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</si>
  <si>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</si>
  <si>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</si>
  <si>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</si>
  <si>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</si>
  <si>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</si>
  <si>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</si>
  <si>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</si>
  <si>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</si>
  <si>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</si>
  <si>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</si>
  <si>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</si>
  <si>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</si>
  <si>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</si>
  <si>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</si>
  <si>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</si>
  <si>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</si>
  <si>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</si>
  <si>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</si>
  <si>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</si>
  <si>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</si>
  <si>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</si>
  <si>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</si>
  <si>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</si>
  <si>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</si>
  <si>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</si>
  <si>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</si>
  <si>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</si>
  <si>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</si>
  <si>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</si>
  <si>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</si>
  <si>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</si>
  <si>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</si>
  <si>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</si>
  <si>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</si>
  <si>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</si>
  <si>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</si>
  <si>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</si>
  <si>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</si>
  <si>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</si>
  <si>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</si>
  <si>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</si>
  <si>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</si>
  <si>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</si>
  <si>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</si>
  <si>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</si>
  <si>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</si>
  <si>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</si>
  <si>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</si>
  <si>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</si>
  <si>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</si>
  <si>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</si>
  <si>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</si>
  <si>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</si>
  <si>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</si>
  <si>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</si>
  <si>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</si>
  <si>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</si>
  <si>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</si>
  <si>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</si>
  <si>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</si>
  <si>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</si>
  <si>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</si>
  <si>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</si>
  <si>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</si>
  <si>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</si>
  <si>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</si>
  <si>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</si>
  <si>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</si>
  <si>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</si>
  <si>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</si>
  <si>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</si>
  <si>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</si>
  <si>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</si>
  <si>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</si>
  <si>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</si>
  <si>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</si>
  <si>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</si>
  <si>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</si>
  <si>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</si>
  <si>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</si>
  <si>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</si>
  <si>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</si>
  <si>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</si>
  <si>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</si>
  <si>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</si>
  <si>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</si>
  <si>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</si>
  <si>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</si>
  <si>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</si>
  <si>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</si>
  <si>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</si>
  <si>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</si>
  <si>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</si>
  <si>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</si>
  <si>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</si>
  <si>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</si>
  <si>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</si>
  <si>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</si>
  <si>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</si>
  <si>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</si>
  <si>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</si>
  <si>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</si>
  <si>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</si>
  <si>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</si>
  <si>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</si>
  <si>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</si>
  <si>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</si>
  <si>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</si>
  <si>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</si>
  <si>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</si>
  <si>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</si>
  <si>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</si>
  <si>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</si>
  <si>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</si>
  <si>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</si>
  <si>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</si>
  <si>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</si>
  <si>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</si>
  <si>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</si>
  <si>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</si>
  <si>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</si>
  <si>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</si>
  <si>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</si>
  <si>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</si>
  <si>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</si>
  <si>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</si>
  <si>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</si>
  <si>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</si>
  <si>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</si>
  <si>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</si>
  <si>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</si>
  <si>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</si>
  <si>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</si>
  <si>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</si>
  <si>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</si>
  <si>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</si>
  <si>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</si>
  <si>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</si>
  <si>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</si>
  <si>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</si>
  <si>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</si>
  <si>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</si>
  <si>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</si>
  <si>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</si>
  <si>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</si>
  <si>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</si>
  <si>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</si>
  <si>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</si>
  <si>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</si>
  <si>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</si>
  <si>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</si>
  <si>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</si>
  <si>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</si>
  <si>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</si>
  <si>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</si>
  <si>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</si>
  <si>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</si>
  <si>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</si>
  <si>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</si>
  <si>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</si>
  <si>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</si>
  <si>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</si>
  <si>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</si>
  <si>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</si>
  <si>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</si>
  <si>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</si>
  <si>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</si>
  <si>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</si>
  <si>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</si>
  <si>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</si>
  <si>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</si>
  <si>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</si>
  <si>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</si>
  <si>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</si>
  <si>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</si>
  <si>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</si>
  <si>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</si>
  <si>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</si>
  <si>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</si>
  <si>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</si>
  <si>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</si>
  <si>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</si>
  <si>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</si>
  <si>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</si>
  <si>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</si>
  <si>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</si>
  <si>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</si>
  <si>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</si>
  <si>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</si>
  <si>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</si>
  <si>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</si>
  <si>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</si>
  <si>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</si>
  <si>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</si>
  <si>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</si>
  <si>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</si>
  <si>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</si>
  <si>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</si>
  <si>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</si>
  <si>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</si>
  <si>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</si>
  <si>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</si>
  <si>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</si>
  <si>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</si>
  <si>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</si>
  <si>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</si>
  <si>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</si>
  <si>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</si>
  <si>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</si>
  <si>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</si>
  <si>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</si>
  <si>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</si>
  <si>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</si>
  <si>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</si>
  <si>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</si>
  <si>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</si>
  <si>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</si>
  <si>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</si>
  <si>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</si>
  <si>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</si>
  <si>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</si>
  <si>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</si>
  <si>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</si>
  <si>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</si>
  <si>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</si>
  <si>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</si>
  <si>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</si>
  <si>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</si>
  <si>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</si>
  <si>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</si>
  <si>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</si>
  <si>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</si>
  <si>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</si>
  <si>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</si>
  <si>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</si>
  <si>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</si>
  <si>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</si>
  <si>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</si>
  <si>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</si>
  <si>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</si>
  <si>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</si>
  <si>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</si>
  <si>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</si>
  <si>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</si>
  <si>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</si>
  <si>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</si>
  <si>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</si>
  <si>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</si>
  <si>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</si>
  <si>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</si>
  <si>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</si>
  <si>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</si>
  <si>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</si>
  <si>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</si>
  <si>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</si>
  <si>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</si>
  <si>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</si>
  <si>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</si>
  <si>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</si>
  <si>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</si>
  <si>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</si>
  <si>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</si>
  <si>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</si>
  <si>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</si>
  <si>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</si>
  <si>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</si>
  <si>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</si>
  <si>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</si>
  <si>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</si>
  <si>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</si>
  <si>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</si>
  <si>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</si>
  <si>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</si>
  <si>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</si>
  <si>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</si>
  <si>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</si>
  <si>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</si>
  <si>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</si>
  <si>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</si>
  <si>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</si>
  <si>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</si>
  <si>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</si>
  <si>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</si>
  <si>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</si>
  <si>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</si>
  <si>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</si>
  <si>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</si>
  <si>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</si>
  <si>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</si>
  <si>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</si>
  <si>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</si>
  <si>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</si>
  <si>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</si>
  <si>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</si>
  <si>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</si>
  <si>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</si>
  <si>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</si>
  <si>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</si>
  <si>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</si>
  <si>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</si>
  <si>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</si>
  <si>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</si>
  <si>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</si>
  <si>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</si>
  <si>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</si>
  <si>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</si>
  <si>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</si>
  <si>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</si>
  <si>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</si>
  <si>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</si>
  <si>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</si>
  <si>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</si>
  <si>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</si>
  <si>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</si>
  <si>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</si>
  <si>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</si>
  <si>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</si>
  <si>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</si>
  <si>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</si>
  <si>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</si>
  <si>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</si>
  <si>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</si>
  <si>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</si>
  <si>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</si>
  <si>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</si>
  <si>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</si>
  <si>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</si>
  <si>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</si>
  <si>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</si>
  <si>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</si>
  <si>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</si>
  <si>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</si>
  <si>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</si>
  <si>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</si>
  <si>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</si>
  <si>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</si>
  <si>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</si>
  <si>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</si>
  <si>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</si>
  <si>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</si>
  <si>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</si>
  <si>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</si>
  <si>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</si>
  <si>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</si>
  <si>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</si>
  <si>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</si>
  <si>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</si>
  <si>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</si>
  <si>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</si>
  <si>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</si>
  <si>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</si>
  <si>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</si>
  <si>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</si>
  <si>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</si>
  <si>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</si>
  <si>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</si>
  <si>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</si>
  <si>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</si>
  <si>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</si>
  <si>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</si>
  <si>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</si>
  <si>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</si>
  <si>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</si>
  <si>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</si>
  <si>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</si>
  <si>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</si>
  <si>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</si>
  <si>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</si>
  <si>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</si>
  <si>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</si>
  <si>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</si>
  <si>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</si>
  <si>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</si>
  <si>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</si>
  <si>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</si>
  <si>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</si>
  <si>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</si>
  <si>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</si>
  <si>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</si>
  <si>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</si>
  <si>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</si>
  <si>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</si>
  <si>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</si>
  <si>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</si>
  <si>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</si>
  <si>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</si>
  <si>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</si>
  <si>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</si>
  <si>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</si>
  <si>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</si>
  <si>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</si>
  <si>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</si>
  <si>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</si>
  <si>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</si>
  <si>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</si>
  <si>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</si>
  <si>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</si>
  <si>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</si>
  <si>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</si>
  <si>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</si>
  <si>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</si>
  <si>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</si>
  <si>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</si>
  <si>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</si>
  <si>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</si>
  <si>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</si>
  <si>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</si>
  <si>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</si>
  <si>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</si>
  <si>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</si>
  <si>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</si>
  <si>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</si>
  <si>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</si>
  <si>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</si>
  <si>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</si>
  <si>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</si>
  <si>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</si>
  <si>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</si>
  <si>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</si>
  <si>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</si>
  <si>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</si>
  <si>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</si>
  <si>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</si>
  <si>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</si>
  <si>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</si>
  <si>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</si>
  <si>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</si>
  <si>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</si>
  <si>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</si>
  <si>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</si>
  <si>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</si>
  <si>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</si>
  <si>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</si>
  <si>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</si>
  <si>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</si>
  <si>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</si>
  <si>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</si>
  <si>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</si>
  <si>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</si>
  <si>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</si>
  <si>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</si>
  <si>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</si>
  <si>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</si>
  <si>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</si>
  <si>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</si>
  <si>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</si>
  <si>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</si>
  <si>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</si>
  <si>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</si>
  <si>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</si>
  <si>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</si>
  <si>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</si>
  <si>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</si>
  <si>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</si>
  <si>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</si>
  <si>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</si>
  <si>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</si>
  <si>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</si>
  <si>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</si>
  <si>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</si>
  <si>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</si>
  <si>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</si>
  <si>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</si>
  <si>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</si>
  <si>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</si>
  <si>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</si>
  <si>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</si>
  <si>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</si>
  <si>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</si>
  <si>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</si>
  <si>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</si>
  <si>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</si>
  <si>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</si>
  <si>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</si>
  <si>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</si>
  <si>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</si>
  <si>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</si>
  <si>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</si>
  <si>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</si>
  <si>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</si>
  <si>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</si>
  <si>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</si>
  <si>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</si>
  <si>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</si>
  <si>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</si>
  <si>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</si>
  <si>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</si>
  <si>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</si>
  <si>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</si>
  <si>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</si>
  <si>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</si>
  <si>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</si>
  <si>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</si>
  <si>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</si>
  <si>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</si>
  <si>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</si>
  <si>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</si>
  <si>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</si>
  <si>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</si>
  <si>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</si>
  <si>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</si>
  <si>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</si>
  <si>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</si>
  <si>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</si>
  <si>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</si>
  <si>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</si>
  <si>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</si>
  <si>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</si>
  <si>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</si>
  <si>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</si>
  <si>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</si>
  <si>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</si>
  <si>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</si>
  <si>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</si>
  <si>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</si>
  <si>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</si>
  <si>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</si>
  <si>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</si>
  <si>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</si>
  <si>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</si>
  <si>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</si>
  <si>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</si>
  <si>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</si>
  <si>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</si>
  <si>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</si>
  <si>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</si>
  <si>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</si>
  <si>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</si>
  <si>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</si>
  <si>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</si>
  <si>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</si>
  <si>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</si>
  <si>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</si>
  <si>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</si>
  <si>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</si>
  <si>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</si>
  <si>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</si>
  <si>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</si>
  <si>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</si>
  <si>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</si>
  <si>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</si>
  <si>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</si>
  <si>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</si>
  <si>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</si>
  <si>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</si>
  <si>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</si>
  <si>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</si>
  <si>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</si>
  <si>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</si>
  <si>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</si>
  <si>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</si>
  <si>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</si>
  <si>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</si>
  <si>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</si>
  <si>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</si>
  <si>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</si>
  <si>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</si>
  <si>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</si>
  <si>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</si>
  <si>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</si>
  <si>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</si>
  <si>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</si>
  <si>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</si>
  <si>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</si>
  <si>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</si>
  <si>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</si>
  <si>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</si>
  <si>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</si>
  <si>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</si>
  <si>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</si>
  <si>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</si>
  <si>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</si>
  <si>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</si>
  <si>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</si>
  <si>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</si>
  <si>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</si>
  <si>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</si>
  <si>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</si>
  <si>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</si>
  <si>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</si>
  <si>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</si>
  <si>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</si>
  <si>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</si>
  <si>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</si>
  <si>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</si>
  <si>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</si>
  <si>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</si>
  <si>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</si>
  <si>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</si>
  <si>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</si>
  <si>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</si>
  <si>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</si>
  <si>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</si>
  <si>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</si>
  <si>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</si>
  <si>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</si>
  <si>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</si>
  <si>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</si>
  <si>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</si>
  <si>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</si>
  <si>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</si>
  <si>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</si>
  <si>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</si>
  <si>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</si>
  <si>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</si>
  <si>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</si>
  <si>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</si>
  <si>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</si>
  <si>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</si>
  <si>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</si>
  <si>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</si>
  <si>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</si>
  <si>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</si>
  <si>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</si>
  <si>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</si>
  <si>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</si>
  <si>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</si>
  <si>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</si>
  <si>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</si>
  <si>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</si>
  <si>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</si>
  <si>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</si>
  <si>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</si>
  <si>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</si>
  <si>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</si>
  <si>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</si>
  <si>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</si>
  <si>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</si>
  <si>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</si>
  <si>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</si>
  <si>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</si>
  <si>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</si>
  <si>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</si>
  <si>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</si>
  <si>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</si>
  <si>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</si>
  <si>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</si>
  <si>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</si>
  <si>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</si>
  <si>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</si>
  <si>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</si>
  <si>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</si>
  <si>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</si>
  <si>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</si>
  <si>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</si>
  <si>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</si>
  <si>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</si>
  <si>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</si>
  <si>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</si>
  <si>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</si>
  <si>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</si>
  <si>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</si>
  <si>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</si>
  <si>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</si>
  <si>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</si>
  <si>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</si>
  <si>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</si>
  <si>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</si>
  <si>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</si>
  <si>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</si>
  <si>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</si>
  <si>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</si>
  <si>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</si>
  <si>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</si>
  <si>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</si>
  <si>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</si>
  <si>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</si>
  <si>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</si>
  <si>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</si>
  <si>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</si>
  <si>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</si>
  <si>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</si>
  <si>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</si>
  <si>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</si>
  <si>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</si>
  <si>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</si>
  <si>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</si>
  <si>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</si>
  <si>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</si>
  <si>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</si>
  <si>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</si>
  <si>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</si>
  <si>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</si>
  <si>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</si>
  <si>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</si>
  <si>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</si>
  <si>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</si>
  <si>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</si>
  <si>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</si>
  <si>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</si>
  <si>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</si>
  <si>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</si>
  <si>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</si>
  <si>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</si>
  <si>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</si>
  <si>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</si>
  <si>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</si>
  <si>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</si>
  <si>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</si>
  <si>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</si>
  <si>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</si>
  <si>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</si>
  <si>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</si>
  <si>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</si>
  <si>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</si>
  <si>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</si>
  <si>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</si>
  <si>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</si>
  <si>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</si>
  <si>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</si>
  <si>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</si>
  <si>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</si>
  <si>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</si>
  <si>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</si>
  <si>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</si>
  <si>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</si>
  <si>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</si>
  <si>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</si>
  <si>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</si>
  <si>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</si>
  <si>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</si>
  <si>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</si>
  <si>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</si>
  <si>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</si>
  <si>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</si>
  <si>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</si>
  <si>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</si>
  <si>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</si>
  <si>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</si>
  <si>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</si>
  <si>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</si>
  <si>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</si>
  <si>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</si>
  <si>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</si>
  <si>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</si>
  <si>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</si>
  <si>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</si>
  <si>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</si>
  <si>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</si>
  <si>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</si>
  <si>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</si>
  <si>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</si>
  <si>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</si>
  <si>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</si>
  <si>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</si>
  <si>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</si>
  <si>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</si>
  <si>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</si>
  <si>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</si>
  <si>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</si>
  <si>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</si>
  <si>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</si>
  <si>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</si>
  <si>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</si>
  <si>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</si>
  <si>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</si>
  <si>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</si>
  <si>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</si>
  <si>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</si>
  <si>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</si>
  <si>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</si>
  <si>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</si>
  <si>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</si>
  <si>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</si>
  <si>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</si>
  <si>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</si>
  <si>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</si>
  <si>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</si>
  <si>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</si>
  <si>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</si>
  <si>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</si>
  <si>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</si>
  <si>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</si>
  <si>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</si>
  <si>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</si>
  <si>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</si>
  <si>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</si>
  <si>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</si>
  <si>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</si>
  <si>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</si>
  <si>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</si>
  <si>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</si>
  <si>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</si>
  <si>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</si>
  <si>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</si>
  <si>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</si>
  <si>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</si>
  <si>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</si>
  <si>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</si>
  <si>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</si>
  <si>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</si>
  <si>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</si>
  <si>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</si>
  <si>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</si>
  <si>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</si>
  <si>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</si>
  <si>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</si>
  <si>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</si>
  <si>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</si>
  <si>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</si>
  <si>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</si>
  <si>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</si>
  <si>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</si>
  <si>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</si>
  <si>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</si>
  <si>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</si>
  <si>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</si>
  <si>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</si>
  <si>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</si>
  <si>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</si>
  <si>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</si>
  <si>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</si>
  <si>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</si>
  <si>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</si>
  <si>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</si>
  <si>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</si>
  <si>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</si>
  <si>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</si>
  <si>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</si>
  <si>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</si>
  <si>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</si>
  <si>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</si>
  <si>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</si>
  <si>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</si>
  <si>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</si>
  <si>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</si>
  <si>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</si>
  <si>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</si>
  <si>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</si>
  <si>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</si>
  <si>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</si>
  <si>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</si>
  <si>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</si>
  <si>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</si>
  <si>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</si>
  <si>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</si>
  <si>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</si>
  <si>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</si>
  <si>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</si>
  <si>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</si>
  <si>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</si>
  <si>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</si>
  <si>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</si>
  <si>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</si>
  <si>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</si>
  <si>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</si>
  <si>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</si>
  <si>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</si>
  <si>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</si>
  <si>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</si>
  <si>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</si>
  <si>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</si>
  <si>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</si>
  <si>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</si>
  <si>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</si>
  <si>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</si>
  <si>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</si>
  <si>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</si>
  <si>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</si>
  <si>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</si>
  <si>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</si>
  <si>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</si>
  <si>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</si>
  <si>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</si>
  <si>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</si>
  <si>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</si>
  <si>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</si>
  <si>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</si>
  <si>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</si>
  <si>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</si>
  <si>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</si>
  <si>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</si>
  <si>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</si>
  <si>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</si>
  <si>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</si>
  <si>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</si>
  <si>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</si>
  <si>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</si>
  <si>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</si>
  <si>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</si>
  <si>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</si>
  <si>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</si>
  <si>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</si>
  <si>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</si>
  <si>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</si>
  <si>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</si>
  <si>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</si>
  <si>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</si>
  <si>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</si>
  <si>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</si>
  <si>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</si>
  <si>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</si>
  <si>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</si>
  <si>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</si>
  <si>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</si>
  <si>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</si>
  <si>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</si>
  <si>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</si>
  <si>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</si>
  <si>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</si>
  <si>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</si>
  <si>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</si>
  <si>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</si>
  <si>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</si>
  <si>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</si>
  <si>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</si>
  <si>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</si>
  <si>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</si>
  <si>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</si>
  <si>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</si>
  <si>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</si>
  <si>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</si>
  <si>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</si>
  <si>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</si>
  <si>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</si>
  <si>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</si>
  <si>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</si>
  <si>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</si>
  <si>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</si>
  <si>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</si>
  <si>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</si>
  <si>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</si>
  <si>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</si>
  <si>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</si>
  <si>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</si>
  <si>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</si>
  <si>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</si>
  <si>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</si>
  <si>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</si>
  <si>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</si>
  <si>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</si>
  <si>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</si>
  <si>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</si>
  <si>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</si>
  <si>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</si>
  <si>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</si>
  <si>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</si>
  <si>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</si>
  <si>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</si>
  <si>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</si>
  <si>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</si>
  <si>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</si>
  <si>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</si>
  <si>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</si>
  <si>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</si>
  <si>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</si>
  <si>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</si>
  <si>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</si>
  <si>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</si>
  <si>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</si>
  <si>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</si>
  <si>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</si>
  <si>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</si>
  <si>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</si>
  <si>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</si>
  <si>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</si>
  <si>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</si>
  <si>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</si>
  <si>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</si>
  <si>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</si>
  <si>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</si>
  <si>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</si>
  <si>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</si>
  <si>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</si>
  <si>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</si>
  <si>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</si>
  <si>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</si>
  <si>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</si>
  <si>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</si>
  <si>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</si>
  <si>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</si>
  <si>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</si>
  <si>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</si>
  <si>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</si>
  <si>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</si>
  <si>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</si>
  <si>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</si>
  <si>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</si>
  <si>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</si>
  <si>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</si>
  <si>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</si>
  <si>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</si>
  <si>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</si>
  <si>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</si>
  <si>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</si>
  <si>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</si>
  <si>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</si>
  <si>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</si>
  <si>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</si>
  <si>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</si>
  <si>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</si>
  <si>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</si>
  <si>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</si>
  <si>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</si>
  <si>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</si>
  <si>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</si>
  <si>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</si>
  <si>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</si>
  <si>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</si>
  <si>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</si>
  <si>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</si>
  <si>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</si>
  <si>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</si>
  <si>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</si>
  <si>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</si>
  <si>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</si>
  <si>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</si>
  <si>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</si>
  <si>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</si>
  <si>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</si>
  <si>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</si>
  <si>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</si>
  <si>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</si>
  <si>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</si>
  <si>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</si>
  <si>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</si>
  <si>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</si>
  <si>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</si>
  <si>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</si>
  <si>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</si>
  <si>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</si>
  <si>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</si>
  <si>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</si>
  <si>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</si>
  <si>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</si>
  <si>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</si>
  <si>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</si>
  <si>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</si>
  <si>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</si>
  <si>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</si>
  <si>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</si>
  <si>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</si>
  <si>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</si>
  <si>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</si>
  <si>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</si>
  <si>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</si>
  <si>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</si>
  <si>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</si>
  <si>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</si>
  <si>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</si>
  <si>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</si>
  <si>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</si>
  <si>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</si>
  <si>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</si>
  <si>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</si>
  <si>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</si>
  <si>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</si>
  <si>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</si>
  <si>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</si>
  <si>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</si>
  <si>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</si>
  <si>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</si>
  <si>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</si>
  <si>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</si>
  <si>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</si>
  <si>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</si>
  <si>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</si>
  <si>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</si>
  <si>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</si>
  <si>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</si>
  <si>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</si>
  <si>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</si>
  <si>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</si>
  <si>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</si>
  <si>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</si>
  <si>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</si>
  <si>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</si>
  <si>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</si>
  <si>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</si>
  <si>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</si>
  <si>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</si>
  <si>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</si>
  <si>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</si>
  <si>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</si>
  <si>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</si>
  <si>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</si>
  <si>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</si>
  <si>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</si>
  <si>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</si>
  <si>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</si>
  <si>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</si>
  <si>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</si>
  <si>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</si>
  <si>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</si>
  <si>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</si>
  <si>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</si>
  <si>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</si>
  <si>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</si>
  <si>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</si>
  <si>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</si>
  <si>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</si>
  <si>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</si>
  <si>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</si>
  <si>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</si>
  <si>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</si>
  <si>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</si>
  <si>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</si>
  <si>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</si>
  <si>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</si>
  <si>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</si>
  <si>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</si>
  <si>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</si>
  <si>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</si>
  <si>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</si>
  <si>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</si>
  <si>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</si>
  <si>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</si>
  <si>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</si>
  <si>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</si>
  <si>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</si>
  <si>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</si>
  <si>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</si>
  <si>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</si>
  <si>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</si>
  <si>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</si>
  <si>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</si>
  <si>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</si>
  <si>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</si>
  <si>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</si>
  <si>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</si>
  <si>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</si>
  <si>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</si>
  <si>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</si>
  <si>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</si>
  <si>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</si>
  <si>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</si>
  <si>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</si>
  <si>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</si>
  <si>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</si>
  <si>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</si>
  <si>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</si>
  <si>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</si>
  <si>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</si>
  <si>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</si>
  <si>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</si>
  <si>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</si>
  <si>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</si>
  <si>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</si>
  <si>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</si>
  <si>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</si>
  <si>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</si>
  <si>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</si>
  <si>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</si>
  <si>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</si>
  <si>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</si>
  <si>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</si>
  <si>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</si>
  <si>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</si>
  <si>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</si>
  <si>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</si>
  <si>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</si>
  <si>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</si>
  <si>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</si>
  <si>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</si>
  <si>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</si>
  <si>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</si>
  <si>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</si>
  <si>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</si>
  <si>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</si>
  <si>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</si>
  <si>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</si>
  <si>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</si>
  <si>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</si>
  <si>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</si>
  <si>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</si>
  <si>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</si>
  <si>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</si>
  <si>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</si>
  <si>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</si>
  <si>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</si>
  <si>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</si>
  <si>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</si>
  <si>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</si>
  <si>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</si>
  <si>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</si>
  <si>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</si>
  <si>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</si>
  <si>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</si>
  <si>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</si>
  <si>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</si>
  <si>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</si>
  <si>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</si>
  <si>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</si>
  <si>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</si>
  <si>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</si>
  <si>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</si>
  <si>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</si>
  <si>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</si>
  <si>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</si>
  <si>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</si>
  <si>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</si>
  <si>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</si>
  <si>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</si>
  <si>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</si>
  <si>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</si>
  <si>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</si>
  <si>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</si>
  <si>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</si>
  <si>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</si>
  <si>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</si>
  <si>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</si>
  <si>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</si>
  <si>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</si>
  <si>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</si>
  <si>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</si>
  <si>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</si>
  <si>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</si>
  <si>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</si>
  <si>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</si>
  <si>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</si>
  <si>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</si>
  <si>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</si>
  <si>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</si>
  <si>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</si>
  <si>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</si>
  <si>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</si>
  <si>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</si>
  <si>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</si>
  <si>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</si>
  <si>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</si>
  <si>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</si>
  <si>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</si>
  <si>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</si>
  <si>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</si>
  <si>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</si>
  <si>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</si>
  <si>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</si>
  <si>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</si>
  <si>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</si>
  <si>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</si>
  <si>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</si>
  <si>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</si>
  <si>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</si>
  <si>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</si>
  <si>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</si>
  <si>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</si>
  <si>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</si>
  <si>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</si>
  <si>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</si>
  <si>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</si>
  <si>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</si>
  <si>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</si>
  <si>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</si>
  <si>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</si>
  <si>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</si>
  <si>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</si>
  <si>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</si>
  <si>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</si>
  <si>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</si>
  <si>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</si>
  <si>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</si>
  <si>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</si>
  <si>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</si>
  <si>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</si>
  <si>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</si>
  <si>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</si>
  <si>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</si>
  <si>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</si>
  <si>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</si>
  <si>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</si>
  <si>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</si>
  <si>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</si>
  <si>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</si>
  <si>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</si>
  <si>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</si>
  <si>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</si>
  <si>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</si>
  <si>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</si>
  <si>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</si>
  <si>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</si>
  <si>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</si>
  <si>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</si>
  <si>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</si>
  <si>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</si>
  <si>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</si>
  <si>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</si>
  <si>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</si>
  <si>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</si>
  <si>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</si>
  <si>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</si>
  <si>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</si>
  <si>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</si>
  <si>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</si>
  <si>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</si>
  <si>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</si>
  <si>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</si>
  <si>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</si>
  <si>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</si>
  <si>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</si>
  <si>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</si>
  <si>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</si>
  <si>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</si>
  <si>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</si>
  <si>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</si>
  <si>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</si>
  <si>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</si>
  <si>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</si>
  <si>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</si>
  <si>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</si>
  <si>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</si>
  <si>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</si>
  <si>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</si>
  <si>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</si>
  <si>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</si>
  <si>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</si>
  <si>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</si>
  <si>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</si>
  <si>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</si>
  <si>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</si>
  <si>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</si>
  <si>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</si>
  <si>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</si>
  <si>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</si>
  <si>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</si>
  <si>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</si>
  <si>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</si>
  <si>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</si>
  <si>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</si>
  <si>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</si>
  <si>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</si>
  <si>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</si>
  <si>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</si>
  <si>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</si>
  <si>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</si>
  <si>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</si>
  <si>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</si>
  <si>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</si>
  <si>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</si>
  <si>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</si>
  <si>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</si>
  <si>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</si>
  <si>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</si>
  <si>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</si>
  <si>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</si>
  <si>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</si>
  <si>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</si>
  <si>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</si>
  <si>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</si>
  <si>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</si>
  <si>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</si>
  <si>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</si>
  <si>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</si>
  <si>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</si>
  <si>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</si>
  <si>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</si>
  <si>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</si>
  <si>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</si>
  <si>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</si>
  <si>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</si>
  <si>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</si>
  <si>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</si>
  <si>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</si>
  <si>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</si>
  <si>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</si>
  <si>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</si>
  <si>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</si>
  <si>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</si>
  <si>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</si>
  <si>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</si>
  <si>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</si>
  <si>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</si>
  <si>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</si>
  <si>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</si>
  <si>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</si>
  <si>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</si>
  <si>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</si>
  <si>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</si>
  <si>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</si>
  <si>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</si>
  <si>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</si>
  <si>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</si>
  <si>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</si>
  <si>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</si>
  <si>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</si>
  <si>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</si>
  <si>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</si>
  <si>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</si>
  <si>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</si>
  <si>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</si>
  <si>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</si>
  <si>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</si>
  <si>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</si>
  <si>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</si>
  <si>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</si>
  <si>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</si>
  <si>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</si>
  <si>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</si>
  <si>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</si>
  <si>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</si>
  <si>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</si>
  <si>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</si>
  <si>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</si>
  <si>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</si>
  <si>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</si>
  <si>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</si>
  <si>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</si>
  <si>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</si>
  <si>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</si>
  <si>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</si>
  <si>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</si>
  <si>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</si>
  <si>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</si>
  <si>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</si>
  <si>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</si>
  <si>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</si>
  <si>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</si>
  <si>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</si>
  <si>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</si>
  <si>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</si>
  <si>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</si>
  <si>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</si>
  <si>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</si>
  <si>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</si>
  <si>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</si>
  <si>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</si>
  <si>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</si>
  <si>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</si>
  <si>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</si>
  <si>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</si>
  <si>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</si>
  <si>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</si>
  <si>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</si>
  <si>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</si>
  <si>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</si>
  <si>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</si>
  <si>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</si>
  <si>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</si>
  <si>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</si>
  <si>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</si>
  <si>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</si>
  <si>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</si>
  <si>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</si>
  <si>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</si>
  <si>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</si>
  <si>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</si>
  <si>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</si>
  <si>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</si>
  <si>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</si>
  <si>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</si>
  <si>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</si>
  <si>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</si>
  <si>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</si>
  <si>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</si>
  <si>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</si>
  <si>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</si>
  <si>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</si>
  <si>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</si>
  <si>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</si>
  <si>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</si>
  <si>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</si>
  <si>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</si>
  <si>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</si>
  <si>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</si>
  <si>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</si>
  <si>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</si>
  <si>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</si>
  <si>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</si>
  <si>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</si>
  <si>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</si>
  <si>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</si>
  <si>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</si>
  <si>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</si>
  <si>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</si>
  <si>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</si>
  <si>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</si>
  <si>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</si>
  <si>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</si>
  <si>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</si>
  <si>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</si>
  <si>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</si>
  <si>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</si>
  <si>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</si>
  <si>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</si>
  <si>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</si>
  <si>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</si>
  <si>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</si>
  <si>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</si>
  <si>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</si>
  <si>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</si>
  <si>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</si>
  <si>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</si>
  <si>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</si>
  <si>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</si>
  <si>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</si>
  <si>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</si>
  <si>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</si>
  <si>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</si>
  <si>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</si>
  <si>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</si>
  <si>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</si>
  <si>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</si>
  <si>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</si>
  <si>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</si>
  <si>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</si>
  <si>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</si>
  <si>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</si>
  <si>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</si>
  <si>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</si>
  <si>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</si>
  <si>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</si>
  <si>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</si>
  <si>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</si>
  <si>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</si>
  <si>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</si>
  <si>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</si>
  <si>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</si>
  <si>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</si>
  <si>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</si>
  <si>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</si>
  <si>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</si>
  <si>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</si>
  <si>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</si>
  <si>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</si>
  <si>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</si>
  <si>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</si>
  <si>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</si>
  <si>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</si>
  <si>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</si>
  <si>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</si>
  <si>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</si>
  <si>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</si>
  <si>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</si>
  <si>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</si>
  <si>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</si>
  <si>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</si>
  <si>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</si>
  <si>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</si>
  <si>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</si>
  <si>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</si>
  <si>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</si>
  <si>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</si>
  <si>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</si>
  <si>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</si>
  <si>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</si>
  <si>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</si>
  <si>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</si>
  <si>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</si>
  <si>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</si>
  <si>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</si>
  <si>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</si>
  <si>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</si>
  <si>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</si>
  <si>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</si>
  <si>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</si>
  <si>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</si>
  <si>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</si>
  <si>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</si>
  <si>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</si>
  <si>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</si>
  <si>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</si>
  <si>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</si>
  <si>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</si>
  <si>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</si>
  <si>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</si>
  <si>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</si>
  <si>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</si>
  <si>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</si>
  <si>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</si>
  <si>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</si>
  <si>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</si>
  <si>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</si>
  <si>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</si>
  <si>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</si>
  <si>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</si>
  <si>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</si>
  <si>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</si>
  <si>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</si>
  <si>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</si>
  <si>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</si>
  <si>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</si>
  <si>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</si>
  <si>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</si>
  <si>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</si>
  <si>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</si>
  <si>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</si>
  <si>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</si>
  <si>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</si>
  <si>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</si>
  <si>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</si>
  <si>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</si>
  <si>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</si>
  <si>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</si>
  <si>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</si>
  <si>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</si>
  <si>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</si>
  <si>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</si>
  <si>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</si>
  <si>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</si>
  <si>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</si>
  <si>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</si>
  <si>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</si>
  <si>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</si>
  <si>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</si>
  <si>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</si>
  <si>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</si>
  <si>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</si>
  <si>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</si>
  <si>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</si>
  <si>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</si>
  <si>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</si>
  <si>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</si>
  <si>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</si>
  <si>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</si>
  <si>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</si>
  <si>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</si>
  <si>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</si>
  <si>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</si>
  <si>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</si>
  <si>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</si>
  <si>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</si>
  <si>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</si>
  <si>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</si>
  <si>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</si>
  <si>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</si>
  <si>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</si>
  <si>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</si>
  <si>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</si>
  <si>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</si>
  <si>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</si>
  <si>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</si>
  <si>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</si>
  <si>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</si>
  <si>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</si>
  <si>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</si>
  <si>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</si>
  <si>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</si>
  <si>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</si>
  <si>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</si>
  <si>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</si>
  <si>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</si>
  <si>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</si>
  <si>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</si>
  <si>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</si>
  <si>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</si>
  <si>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</si>
  <si>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</si>
  <si>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</si>
  <si>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</si>
  <si>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</si>
  <si>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</si>
  <si>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</si>
  <si>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</si>
  <si>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</si>
  <si>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</si>
  <si>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</si>
  <si>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</si>
  <si>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</si>
  <si>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</si>
  <si>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</si>
  <si>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</si>
  <si>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</si>
  <si>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</si>
  <si>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</si>
  <si>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</si>
  <si>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</si>
  <si>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</si>
  <si>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</si>
  <si>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</si>
  <si>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</si>
  <si>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</si>
  <si>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</si>
  <si>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</si>
  <si>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</si>
  <si>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</si>
  <si>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</si>
  <si>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</si>
  <si>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</si>
  <si>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</si>
  <si>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</si>
  <si>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</si>
  <si>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</si>
  <si>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</si>
  <si>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</si>
  <si>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</si>
  <si>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</si>
  <si>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</si>
  <si>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</si>
  <si>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</si>
  <si>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</si>
  <si>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</si>
  <si>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</si>
  <si>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</si>
  <si>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</si>
  <si>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</si>
  <si>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</si>
  <si>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</si>
  <si>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</si>
  <si>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</si>
  <si>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</si>
  <si>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</si>
  <si>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</si>
  <si>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</si>
  <si>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</si>
  <si>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</si>
  <si>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</si>
  <si>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</si>
  <si>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</si>
  <si>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</si>
  <si>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</si>
  <si>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</si>
  <si>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</si>
  <si>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</si>
  <si>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</si>
  <si>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</si>
  <si>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</si>
  <si>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</si>
  <si>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</si>
  <si>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</si>
  <si>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</si>
  <si>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</si>
  <si>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</si>
  <si>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</si>
  <si>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</si>
  <si>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</si>
  <si>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</si>
  <si>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</si>
  <si>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</si>
  <si>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</si>
  <si>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</si>
  <si>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</si>
  <si>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</si>
  <si>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</si>
  <si>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</si>
  <si>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</si>
  <si>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</si>
  <si>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</si>
  <si>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</si>
  <si>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</si>
  <si>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</si>
  <si>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</si>
  <si>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</si>
  <si>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</si>
  <si>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</si>
  <si>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</si>
  <si>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</si>
  <si>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</si>
  <si>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</si>
  <si>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</si>
  <si>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</si>
  <si>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</si>
  <si>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</si>
  <si>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</si>
  <si>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</si>
  <si>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</si>
  <si>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</si>
  <si>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</si>
  <si>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</si>
  <si>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</si>
  <si>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</si>
  <si>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</si>
  <si>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</si>
  <si>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</si>
  <si>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</si>
  <si>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</si>
  <si>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</si>
  <si>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</si>
  <si>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</si>
  <si>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</si>
  <si>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</si>
  <si>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</si>
  <si>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</si>
  <si>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</si>
  <si>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</si>
  <si>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</si>
  <si>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</si>
  <si>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</si>
  <si>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</si>
  <si>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</si>
  <si>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</si>
  <si>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</si>
  <si>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</si>
  <si>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</si>
  <si>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</si>
  <si>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</si>
  <si>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</si>
  <si>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</si>
  <si>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</si>
  <si>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</si>
  <si>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</si>
  <si>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</si>
  <si>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</si>
  <si>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</si>
  <si>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</si>
  <si>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</si>
  <si>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</si>
  <si>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</si>
  <si>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</si>
  <si>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</si>
  <si>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</si>
  <si>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</si>
  <si>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</si>
  <si>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</si>
  <si>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</si>
  <si>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</si>
  <si>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</si>
  <si>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</si>
  <si>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</si>
  <si>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</si>
  <si>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</si>
  <si>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</si>
  <si>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</si>
  <si>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</si>
  <si>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</si>
  <si>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</si>
  <si>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</si>
  <si>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</si>
  <si>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</si>
  <si>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</si>
  <si>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</si>
  <si>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</si>
  <si>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</si>
  <si>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</si>
  <si>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</si>
  <si>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</si>
  <si>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</si>
  <si>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</si>
  <si>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</si>
  <si>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</si>
  <si>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</si>
  <si>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</si>
  <si>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</si>
  <si>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</si>
  <si>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</si>
  <si>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</si>
  <si>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</si>
  <si>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</si>
  <si>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</si>
  <si>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</si>
  <si>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</si>
  <si>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</si>
  <si>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</si>
  <si>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</si>
  <si>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</si>
  <si>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</si>
  <si>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</si>
  <si>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</si>
  <si>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</si>
  <si>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</si>
  <si>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</si>
  <si>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</si>
  <si>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</si>
  <si>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</si>
  <si>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</si>
  <si>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</si>
  <si>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</si>
  <si>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</si>
  <si>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</si>
  <si>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</si>
  <si>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</si>
  <si>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</si>
  <si>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</si>
  <si>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</si>
  <si>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</si>
  <si>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</si>
  <si>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</si>
  <si>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</si>
  <si>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</si>
  <si>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</si>
  <si>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</si>
  <si>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</si>
  <si>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</si>
  <si>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</si>
  <si>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</si>
  <si>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</si>
  <si>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</si>
  <si>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</si>
  <si>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</si>
  <si>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</si>
  <si>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</si>
  <si>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</si>
  <si>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</si>
  <si>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</si>
  <si>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</si>
  <si>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</si>
  <si>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</si>
  <si>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</si>
  <si>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</si>
  <si>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</si>
  <si>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</si>
  <si>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</si>
  <si>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</si>
  <si>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</si>
  <si>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</si>
  <si>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</si>
  <si>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</si>
  <si>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</si>
  <si>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</si>
  <si>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</si>
  <si>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</si>
  <si>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</si>
  <si>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</si>
  <si>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</si>
  <si>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</si>
  <si>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</si>
  <si>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</si>
  <si>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</si>
  <si>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</si>
  <si>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</si>
  <si>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</si>
  <si>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</si>
  <si>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</si>
  <si>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</si>
  <si>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</si>
  <si>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</si>
  <si>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</si>
  <si>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</si>
  <si>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</si>
  <si>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</si>
  <si>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</si>
  <si>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</si>
  <si>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</si>
  <si>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</si>
  <si>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</si>
  <si>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</si>
  <si>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</si>
  <si>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</si>
  <si>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</si>
  <si>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</si>
  <si>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</si>
  <si>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</si>
  <si>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</si>
  <si>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</si>
  <si>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</si>
  <si>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</si>
  <si>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</si>
  <si>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</si>
  <si>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</si>
  <si>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</si>
  <si>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</si>
  <si>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</si>
  <si>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</si>
  <si>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</si>
  <si>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</si>
  <si>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</si>
  <si>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</si>
  <si>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</si>
  <si>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</si>
  <si>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</si>
  <si>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</si>
  <si>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</si>
  <si>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</si>
  <si>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</si>
  <si>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</si>
  <si>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</si>
  <si>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</si>
  <si>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</si>
  <si>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</si>
  <si>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</si>
  <si>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</si>
  <si>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</si>
  <si>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</si>
  <si>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</si>
  <si>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</si>
  <si>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</si>
  <si>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</si>
  <si>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</si>
  <si>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</si>
  <si>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</si>
  <si>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</si>
  <si>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</si>
  <si>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</si>
  <si>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</si>
  <si>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</si>
  <si>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</si>
  <si>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</si>
  <si>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</si>
  <si>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</si>
  <si>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</si>
  <si>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</si>
  <si>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</si>
  <si>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</si>
  <si>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</si>
  <si>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</si>
  <si>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</si>
  <si>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</si>
  <si>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</si>
  <si>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</si>
  <si>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</si>
  <si>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</si>
  <si>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</si>
  <si>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</si>
  <si>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</si>
  <si>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</si>
  <si>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</si>
  <si>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</si>
  <si>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</si>
  <si>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</si>
  <si>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</si>
  <si>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</si>
  <si>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</si>
  <si>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</si>
  <si>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</si>
  <si>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</si>
  <si>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</si>
  <si>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</si>
  <si>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</si>
  <si>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</si>
  <si>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</si>
  <si>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</si>
  <si>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</si>
  <si>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</si>
  <si>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</si>
  <si>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</si>
  <si>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</si>
  <si>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</si>
  <si>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</si>
  <si>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</si>
  <si>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</si>
  <si>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</si>
  <si>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</si>
  <si>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</si>
  <si>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</si>
  <si>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</si>
  <si>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</si>
  <si>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</si>
  <si>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</si>
  <si>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</si>
  <si>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</si>
  <si>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</si>
  <si>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</si>
  <si>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</si>
  <si>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</si>
  <si>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</si>
  <si>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</si>
  <si>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</si>
  <si>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</si>
  <si>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</si>
  <si>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</si>
  <si>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</si>
  <si>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</si>
  <si>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</si>
  <si>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</si>
  <si>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</si>
  <si>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</si>
  <si>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</si>
  <si>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</si>
  <si>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</si>
  <si>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</si>
  <si>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</si>
  <si>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</si>
  <si>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</si>
  <si>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</si>
  <si>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</si>
  <si>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</si>
  <si>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</si>
  <si>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</si>
  <si>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</si>
  <si>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</si>
  <si>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</si>
  <si>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</si>
  <si>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</si>
  <si>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</si>
  <si>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</si>
  <si>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</si>
  <si>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</si>
  <si>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</si>
  <si>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</si>
  <si>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</si>
  <si>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</si>
  <si>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</si>
  <si>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</si>
  <si>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</si>
  <si>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</si>
  <si>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</si>
  <si>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</si>
  <si>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</si>
  <si>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</si>
  <si>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</si>
  <si>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</si>
  <si>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</si>
  <si>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</si>
  <si>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</si>
  <si>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</si>
  <si>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</si>
  <si>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</si>
  <si>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</si>
  <si>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</si>
  <si>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</si>
  <si>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</si>
  <si>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</si>
  <si>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</si>
  <si>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</si>
  <si>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</si>
  <si>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</si>
  <si>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</si>
  <si>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</si>
  <si>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</si>
  <si>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</si>
  <si>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</si>
  <si>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</si>
  <si>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</si>
  <si>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</si>
  <si>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</si>
  <si>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</si>
  <si>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</si>
  <si>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</si>
  <si>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</si>
  <si>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</si>
  <si>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</si>
  <si>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</si>
  <si>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</si>
  <si>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</si>
  <si>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</si>
  <si>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</si>
  <si>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</si>
  <si>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</si>
  <si>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</si>
  <si>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</si>
  <si>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</si>
  <si>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</si>
  <si>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</si>
  <si>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</si>
  <si>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</si>
  <si>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</si>
  <si>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</si>
  <si>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</si>
  <si>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</si>
  <si>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</si>
  <si>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</si>
  <si>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</si>
  <si>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</si>
  <si>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</si>
  <si>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</si>
  <si>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</si>
  <si>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</si>
  <si>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</si>
  <si>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</si>
  <si>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</si>
  <si>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</si>
  <si>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</si>
  <si>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</si>
  <si>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</si>
  <si>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</si>
  <si>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</si>
  <si>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</si>
  <si>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</si>
  <si>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</si>
  <si>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</si>
  <si>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</si>
  <si>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</si>
  <si>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</si>
  <si>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</si>
  <si>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</si>
  <si>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</si>
  <si>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</si>
  <si>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</si>
  <si>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</si>
  <si>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</si>
  <si>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</si>
  <si>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</si>
  <si>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</si>
  <si>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</si>
  <si>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</si>
  <si>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</si>
  <si>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</si>
  <si>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</si>
  <si>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</si>
  <si>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</si>
  <si>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</si>
  <si>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</si>
  <si>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</si>
  <si>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</si>
  <si>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</si>
  <si>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</si>
  <si>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</si>
  <si>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</si>
  <si>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</si>
  <si>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</si>
  <si>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</si>
  <si>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</si>
  <si>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</si>
  <si>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</si>
  <si>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</si>
  <si>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</si>
  <si>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</si>
  <si>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</si>
  <si>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</si>
  <si>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</si>
  <si>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</si>
  <si>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</si>
  <si>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</si>
  <si>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</si>
  <si>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</si>
  <si>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</si>
  <si>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</si>
  <si>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</si>
  <si>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</si>
  <si>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</si>
  <si>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</si>
  <si>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</si>
  <si>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</si>
  <si>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</si>
  <si>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</si>
  <si>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</si>
  <si>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</si>
  <si>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</si>
  <si>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</si>
  <si>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</si>
  <si>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</si>
  <si>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</si>
  <si>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</si>
  <si>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</si>
  <si>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</si>
  <si>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</si>
  <si>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</si>
  <si>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</si>
  <si>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</si>
  <si>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</si>
  <si>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</si>
  <si>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</si>
  <si>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</si>
  <si>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</si>
  <si>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</si>
  <si>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</si>
  <si>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</si>
  <si>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</si>
  <si>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</si>
  <si>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</si>
  <si>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</si>
  <si>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</si>
  <si>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</si>
  <si>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</si>
  <si>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</si>
  <si>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</si>
  <si>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</si>
  <si>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</si>
  <si>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</si>
  <si>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</si>
  <si>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</si>
  <si>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</si>
  <si>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</si>
  <si>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</si>
  <si>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</si>
  <si>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</si>
  <si>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</si>
  <si>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</si>
  <si>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</si>
  <si>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</si>
  <si>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</si>
  <si>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</si>
  <si>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</si>
  <si>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</si>
  <si>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</si>
  <si>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</si>
  <si>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</si>
  <si>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</si>
  <si>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</si>
  <si>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</si>
  <si>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</si>
  <si>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</si>
  <si>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</si>
  <si>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</si>
  <si>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</si>
  <si>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</si>
  <si>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</si>
  <si>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</si>
  <si>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</si>
  <si>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</si>
  <si>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</si>
  <si>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</si>
  <si>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</si>
  <si>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</si>
  <si>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</si>
  <si>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</si>
  <si>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</si>
  <si>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</si>
  <si>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</si>
  <si>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</si>
  <si>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</si>
  <si>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</si>
  <si>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</si>
  <si>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</si>
  <si>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</si>
  <si>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</si>
  <si>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</si>
  <si>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</si>
  <si>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</si>
  <si>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</si>
  <si>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</si>
  <si>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</si>
  <si>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</si>
  <si>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</si>
  <si>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</si>
  <si>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</si>
  <si>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</si>
  <si>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</si>
  <si>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</si>
  <si>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</si>
  <si>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</si>
  <si>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</si>
  <si>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</si>
  <si>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</si>
  <si>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</si>
  <si>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</si>
  <si>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</si>
  <si>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</si>
  <si>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</si>
  <si>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</si>
  <si>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</si>
  <si>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</si>
  <si>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</si>
  <si>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</si>
  <si>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</si>
  <si>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</si>
  <si>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</si>
  <si>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</si>
  <si>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</si>
  <si>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</si>
  <si>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</si>
  <si>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</si>
  <si>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</si>
  <si>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</si>
  <si>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</si>
  <si>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</si>
  <si>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</si>
  <si>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</si>
  <si>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</si>
  <si>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</si>
  <si>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</si>
  <si>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</si>
  <si>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</si>
  <si>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</si>
  <si>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</si>
  <si>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</si>
  <si>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</si>
  <si>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</si>
  <si>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</si>
  <si>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</si>
  <si>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</si>
  <si>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</si>
  <si>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</si>
  <si>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</si>
  <si>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</si>
  <si>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</si>
  <si>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</si>
  <si>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</si>
  <si>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</si>
  <si>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</si>
  <si>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</si>
  <si>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</si>
  <si>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</si>
  <si>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</si>
  <si>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</si>
  <si>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</si>
  <si>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</si>
  <si>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</si>
  <si>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</si>
  <si>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</si>
  <si>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</si>
  <si>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</si>
  <si>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</si>
  <si>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</si>
  <si>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</si>
  <si>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</si>
  <si>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</si>
  <si>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</si>
  <si>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</si>
  <si>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</si>
  <si>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</si>
  <si>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</si>
  <si>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</si>
  <si>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</si>
  <si>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</si>
  <si>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</si>
  <si>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</si>
  <si>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</si>
  <si>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</si>
  <si>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</si>
  <si>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</si>
  <si>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</si>
  <si>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</si>
  <si>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</si>
  <si>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</si>
  <si>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</si>
  <si>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</si>
  <si>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</si>
  <si>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</si>
  <si>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</si>
  <si>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</si>
  <si>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</si>
  <si>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</si>
  <si>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</si>
  <si>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</si>
  <si>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</si>
  <si>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</si>
  <si>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</si>
  <si>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</si>
  <si>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</si>
  <si>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</si>
  <si>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</si>
  <si>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</si>
  <si>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</si>
  <si>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</si>
  <si>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</si>
  <si>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</si>
  <si>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</si>
  <si>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</si>
  <si>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</si>
  <si>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</si>
  <si>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</si>
  <si>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</si>
  <si>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</si>
  <si>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</si>
  <si>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</si>
  <si>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</si>
  <si>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</si>
  <si>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</si>
  <si>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</si>
  <si>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</si>
  <si>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</si>
  <si>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</si>
  <si>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</si>
  <si>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</si>
  <si>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</si>
  <si>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</si>
  <si>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</si>
  <si>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</si>
  <si>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</si>
  <si>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</si>
  <si>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</si>
  <si>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</si>
  <si>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</si>
  <si>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</si>
  <si>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</si>
  <si>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</si>
  <si>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</si>
  <si>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</si>
  <si>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</si>
  <si>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</si>
  <si>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</si>
  <si>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</si>
  <si>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</si>
  <si>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</si>
  <si>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</si>
  <si>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</si>
  <si>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</si>
  <si>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</si>
  <si>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</si>
  <si>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</si>
  <si>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</si>
  <si>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</si>
  <si>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</si>
  <si>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</si>
  <si>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</si>
  <si>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</si>
  <si>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</si>
  <si>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</si>
  <si>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</si>
  <si>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</si>
  <si>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</si>
  <si>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</si>
  <si>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</si>
  <si>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</si>
  <si>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</si>
  <si>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</si>
  <si>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</si>
  <si>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</si>
  <si>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</si>
  <si>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</si>
  <si>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</si>
  <si>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</si>
  <si>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</si>
  <si>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</si>
  <si>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</si>
  <si>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</si>
  <si>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</si>
  <si>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</si>
  <si>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</si>
  <si>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</si>
  <si>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</si>
  <si>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</si>
  <si>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</si>
  <si>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</si>
  <si>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</si>
  <si>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</si>
  <si>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</si>
  <si>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</si>
  <si>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</si>
  <si>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</si>
  <si>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</si>
  <si>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</si>
  <si>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</si>
  <si>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</si>
  <si>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</si>
  <si>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</si>
  <si>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</si>
  <si>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</si>
  <si>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</si>
  <si>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</si>
  <si>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</si>
  <si>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</si>
  <si>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</si>
  <si>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</si>
  <si>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</si>
  <si>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</si>
  <si>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</si>
  <si>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</si>
  <si>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</si>
  <si>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</si>
  <si>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</si>
  <si>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</si>
  <si>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</si>
  <si>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</si>
  <si>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</si>
  <si>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</si>
  <si>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</si>
  <si>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</si>
  <si>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</si>
  <si>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</si>
  <si>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</si>
  <si>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</si>
  <si>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</si>
  <si>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</si>
  <si>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</si>
  <si>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</si>
  <si>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</si>
  <si>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</si>
  <si>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</si>
  <si>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</si>
  <si>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</si>
  <si>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</si>
  <si>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</si>
  <si>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</si>
  <si>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</si>
  <si>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</si>
  <si>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</si>
  <si>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</si>
  <si>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</si>
  <si>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</si>
  <si>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</si>
  <si>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</si>
  <si>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</si>
  <si>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</si>
  <si>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</si>
  <si>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</si>
  <si>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</si>
  <si>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</si>
  <si>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</si>
  <si>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</si>
  <si>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</si>
  <si>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</si>
  <si>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</si>
  <si>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</si>
  <si>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</si>
  <si>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</si>
  <si>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</si>
  <si>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</si>
  <si>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</si>
  <si>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</si>
  <si>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</si>
  <si>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</si>
  <si>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</si>
  <si>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</si>
  <si>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</si>
  <si>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</si>
  <si>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</si>
  <si>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</si>
  <si>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</si>
  <si>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</si>
  <si>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</si>
  <si>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</si>
  <si>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</si>
  <si>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</si>
  <si>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</si>
  <si>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</si>
  <si>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</si>
  <si>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</si>
  <si>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</si>
  <si>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</si>
  <si>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</si>
  <si>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</si>
  <si>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</si>
  <si>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</si>
  <si>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</si>
  <si>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</si>
  <si>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</si>
  <si>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</si>
  <si>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</si>
  <si>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</si>
  <si>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</si>
  <si>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</si>
  <si>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</si>
  <si>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</si>
  <si>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</si>
  <si>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</si>
  <si>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</si>
  <si>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</si>
  <si>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</si>
  <si>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</si>
  <si>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</si>
  <si>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</si>
  <si>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</si>
  <si>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</si>
  <si>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</si>
  <si>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</si>
  <si>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</si>
  <si>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</si>
  <si>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</si>
  <si>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</si>
  <si>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</si>
  <si>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</si>
  <si>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</si>
  <si>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</si>
  <si>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</si>
  <si>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</si>
  <si>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</si>
  <si>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</si>
  <si>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</si>
  <si>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</si>
  <si>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</si>
  <si>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</si>
  <si>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</si>
  <si>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</si>
  <si>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</si>
  <si>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</si>
  <si>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</si>
  <si>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</si>
  <si>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</si>
  <si>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</si>
  <si>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</si>
  <si>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</si>
  <si>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</si>
  <si>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</si>
  <si>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</si>
  <si>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</si>
  <si>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</si>
  <si>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</si>
  <si>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</si>
  <si>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</si>
  <si>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</si>
  <si>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</si>
  <si>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</si>
  <si>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</si>
  <si>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</si>
  <si>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</si>
  <si>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</si>
  <si>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</si>
  <si>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</si>
  <si>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</si>
  <si>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</si>
  <si>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</si>
  <si>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</si>
  <si>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</si>
  <si>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</si>
  <si>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</si>
  <si>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</si>
  <si>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</si>
  <si>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</si>
  <si>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</si>
  <si>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</si>
  <si>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</si>
  <si>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</si>
  <si>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</si>
  <si>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</si>
  <si>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</si>
  <si>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</si>
  <si>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</si>
  <si>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</si>
  <si>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</si>
  <si>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</si>
  <si>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</si>
  <si>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</si>
  <si>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</si>
  <si>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</si>
  <si>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</si>
  <si>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</si>
  <si>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</si>
  <si>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</si>
  <si>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</si>
  <si>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</si>
  <si>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</si>
  <si>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</si>
  <si>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</si>
  <si>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</si>
  <si>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</si>
  <si>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</si>
  <si>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</si>
  <si>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</si>
  <si>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</si>
  <si>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</si>
  <si>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</si>
  <si>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</si>
  <si>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</si>
  <si>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</si>
  <si>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</si>
  <si>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</si>
  <si>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</si>
  <si>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</si>
  <si>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</si>
  <si>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</si>
  <si>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</si>
  <si>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</si>
  <si>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</si>
  <si>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</si>
  <si>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</si>
  <si>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</si>
  <si>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</si>
  <si>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</si>
  <si>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</si>
  <si>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</si>
  <si>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</si>
  <si>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</si>
  <si>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</si>
  <si>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</si>
  <si>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</si>
  <si>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</si>
  <si>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</si>
  <si>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</si>
  <si>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</si>
  <si>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</si>
  <si>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</si>
  <si>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</si>
  <si>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</si>
  <si>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</si>
  <si>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</si>
  <si>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</si>
  <si>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</si>
  <si>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</si>
  <si>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</si>
  <si>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</si>
  <si>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</si>
  <si>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</si>
  <si>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</si>
  <si>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</si>
  <si>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</si>
  <si>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</si>
  <si>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</si>
  <si>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</si>
  <si>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</si>
  <si>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</si>
  <si>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</si>
  <si>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</si>
  <si>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</si>
  <si>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</si>
  <si>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</si>
  <si>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</si>
  <si>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</si>
  <si>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</si>
  <si>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</si>
  <si>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</si>
  <si>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</si>
  <si>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</si>
  <si>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</si>
  <si>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</si>
  <si>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</si>
  <si>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</si>
  <si>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</si>
  <si>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</si>
  <si>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</si>
  <si>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</si>
  <si>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</si>
  <si>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</si>
  <si>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</si>
  <si>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</si>
  <si>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</si>
  <si>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</si>
  <si>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</si>
  <si>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</si>
  <si>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</si>
  <si>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</si>
  <si>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</si>
  <si>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</si>
  <si>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</si>
  <si>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</si>
  <si>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</si>
  <si>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</si>
  <si>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</si>
  <si>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</si>
  <si>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</si>
  <si>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</si>
  <si>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</si>
  <si>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</si>
  <si>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</si>
  <si>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</si>
  <si>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</si>
  <si>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</si>
  <si>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</si>
  <si>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</si>
  <si>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</si>
  <si>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</si>
  <si>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</si>
  <si>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</si>
  <si>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</si>
  <si>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</si>
  <si>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</si>
  <si>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</si>
  <si>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</si>
  <si>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</si>
  <si>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</si>
  <si>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</si>
  <si>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</si>
  <si>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</si>
  <si>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</si>
  <si>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</si>
  <si>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</si>
  <si>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</si>
  <si>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</si>
  <si>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</si>
  <si>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</si>
  <si>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</si>
  <si>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</si>
  <si>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</si>
  <si>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</si>
  <si>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</si>
  <si>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</si>
  <si>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</si>
  <si>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</si>
  <si>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</si>
  <si>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</si>
  <si>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</si>
  <si>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</si>
  <si>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</si>
  <si>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</si>
  <si>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</si>
  <si>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</si>
  <si>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</si>
  <si>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</si>
  <si>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</si>
  <si>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</si>
  <si>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</si>
  <si>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</si>
  <si>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</si>
  <si>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</si>
  <si>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</si>
  <si>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</si>
  <si>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</si>
  <si>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</si>
  <si>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</si>
  <si>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</si>
  <si>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</si>
  <si>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</si>
  <si>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</si>
  <si>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</si>
  <si>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</si>
  <si>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</si>
  <si>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</si>
  <si>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</si>
  <si>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</si>
  <si>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</si>
  <si>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</si>
  <si>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</si>
  <si>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</si>
  <si>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</si>
  <si>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</si>
  <si>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</si>
  <si>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</si>
  <si>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</si>
  <si>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</si>
  <si>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</si>
  <si>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</si>
  <si>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</si>
  <si>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</si>
  <si>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</si>
  <si>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</si>
  <si>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</si>
  <si>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</si>
  <si>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</si>
  <si>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</si>
  <si>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</si>
  <si>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</si>
  <si>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</si>
  <si>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</si>
  <si>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</si>
  <si>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</si>
  <si>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</si>
  <si>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</si>
  <si>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</si>
  <si>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</si>
  <si>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</si>
  <si>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</si>
  <si>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</si>
  <si>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</si>
  <si>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</si>
  <si>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</si>
  <si>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</si>
  <si>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</si>
  <si>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</si>
  <si>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</si>
  <si>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</si>
  <si>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</si>
  <si>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</si>
  <si>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</si>
  <si>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</si>
  <si>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</si>
  <si>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</si>
  <si>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</si>
  <si>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</si>
  <si>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</si>
  <si>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</si>
  <si>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</si>
  <si>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</si>
  <si>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</si>
  <si>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</si>
  <si>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</si>
  <si>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</si>
  <si>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</si>
  <si>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</si>
  <si>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</si>
  <si>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</si>
  <si>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</si>
  <si>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</si>
  <si>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</si>
  <si>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</si>
  <si>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</si>
  <si>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</si>
  <si>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</si>
  <si>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</si>
  <si>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</si>
  <si>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</si>
  <si>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</si>
  <si>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</si>
  <si>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</si>
  <si>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</si>
  <si>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</si>
  <si>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</si>
  <si>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</si>
  <si>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</si>
  <si>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</si>
  <si>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</si>
  <si>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</si>
  <si>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</si>
  <si>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</si>
  <si>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</si>
  <si>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</si>
  <si>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</si>
  <si>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</si>
  <si>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</si>
  <si>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</si>
  <si>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</si>
  <si>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</si>
  <si>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</si>
  <si>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</si>
  <si>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</si>
  <si>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</si>
  <si>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</si>
  <si>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</si>
  <si>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</si>
  <si>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</si>
  <si>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</si>
  <si>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</si>
  <si>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</si>
  <si>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</si>
  <si>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</si>
  <si>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</si>
  <si>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</si>
  <si>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</si>
  <si>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</si>
  <si>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</si>
  <si>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</si>
  <si>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</si>
  <si>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</si>
  <si>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</si>
  <si>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</si>
  <si>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</si>
  <si>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</si>
  <si>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</si>
  <si>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</si>
  <si>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</si>
  <si>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</si>
  <si>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</si>
  <si>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</si>
  <si>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</si>
  <si>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</si>
  <si>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</si>
  <si>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</si>
  <si>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</si>
  <si>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</si>
  <si>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</si>
  <si>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</si>
  <si>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</si>
  <si>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</si>
  <si>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</si>
  <si>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</si>
  <si>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</si>
  <si>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</si>
  <si>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</si>
  <si>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</si>
  <si>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</si>
  <si>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</si>
  <si>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</si>
  <si>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</si>
  <si>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</si>
  <si>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</si>
  <si>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</si>
  <si>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</si>
  <si>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</si>
  <si>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</si>
  <si>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</si>
  <si>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</si>
  <si>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</si>
  <si>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</si>
  <si>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</si>
  <si>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</si>
  <si>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</si>
  <si>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</si>
  <si>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</si>
  <si>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</si>
  <si>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</si>
  <si>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</si>
  <si>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</si>
  <si>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</si>
  <si>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</si>
  <si>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</si>
  <si>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</si>
  <si>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</si>
  <si>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</si>
  <si>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</si>
  <si>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</si>
  <si>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</si>
  <si>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</si>
  <si>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</si>
  <si>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</si>
  <si>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</si>
  <si>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</si>
  <si>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</si>
  <si>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</si>
  <si>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</si>
  <si>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</si>
  <si>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</si>
  <si>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</si>
  <si>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</si>
  <si>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</si>
  <si>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</si>
  <si>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</si>
  <si>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</si>
  <si>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</si>
  <si>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</si>
  <si>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</si>
  <si>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</si>
  <si>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</si>
  <si>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</si>
  <si>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</si>
  <si>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</si>
  <si>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</si>
  <si>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</si>
  <si>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</si>
  <si>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</si>
  <si>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</si>
  <si>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</si>
  <si>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</si>
  <si>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</si>
  <si>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</si>
  <si>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</si>
  <si>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</si>
  <si>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</si>
  <si>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</si>
  <si>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</si>
  <si>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</si>
  <si>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</si>
  <si>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</si>
  <si>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</si>
  <si>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</si>
  <si>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</si>
  <si>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</si>
  <si>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</si>
  <si>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</si>
  <si>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</si>
  <si>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</si>
  <si>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</si>
  <si>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</si>
  <si>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</si>
  <si>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</si>
  <si>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</si>
  <si>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</si>
  <si>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</si>
  <si>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</si>
  <si>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</si>
  <si>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</si>
  <si>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</si>
  <si>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</si>
  <si>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</si>
  <si>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</si>
  <si>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</si>
  <si>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</si>
  <si>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</si>
  <si>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</si>
  <si>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</si>
  <si>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</si>
  <si>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</si>
  <si>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</si>
  <si>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</si>
  <si>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</si>
  <si>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</si>
  <si>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</si>
  <si>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</si>
  <si>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</si>
  <si>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</si>
  <si>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</si>
  <si>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</si>
  <si>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</si>
  <si>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</si>
  <si>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</si>
  <si>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</si>
  <si>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</si>
  <si>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</si>
  <si>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</si>
  <si>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</si>
  <si>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</si>
  <si>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</si>
  <si>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</si>
  <si>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</si>
  <si>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</si>
  <si>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</si>
  <si>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</si>
  <si>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</si>
  <si>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</si>
  <si>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</si>
  <si>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</si>
  <si>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</si>
  <si>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</si>
  <si>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</si>
  <si>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</si>
  <si>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</si>
  <si>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</si>
  <si>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</si>
  <si>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</si>
  <si>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</si>
  <si>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</si>
  <si>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</si>
  <si>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</si>
  <si>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</si>
  <si>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</si>
  <si>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</si>
  <si>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</si>
  <si>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</si>
  <si>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</si>
  <si>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</si>
  <si>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</si>
  <si>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</si>
  <si>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</si>
  <si>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</si>
  <si>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</si>
  <si>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</si>
  <si>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</si>
  <si>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</si>
  <si>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</si>
  <si>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</si>
  <si>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</si>
  <si>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</si>
  <si>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</si>
  <si>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</si>
  <si>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</si>
  <si>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</si>
  <si>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</si>
  <si>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</si>
  <si>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</si>
  <si>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</si>
  <si>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</si>
  <si>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</si>
  <si>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</si>
  <si>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</si>
  <si>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</si>
  <si>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</si>
  <si>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</si>
  <si>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</si>
  <si>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</si>
  <si>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</si>
  <si>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</si>
  <si>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</si>
  <si>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</si>
  <si>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</si>
  <si>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</si>
  <si>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</si>
  <si>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</si>
  <si>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</si>
  <si>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</si>
  <si>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</si>
  <si>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</si>
  <si>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</si>
  <si>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</si>
  <si>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</si>
  <si>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</si>
  <si>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</si>
  <si>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</si>
  <si>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</si>
  <si>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</si>
  <si>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</si>
  <si>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</si>
  <si>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</si>
  <si>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</si>
  <si>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</si>
  <si>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</si>
  <si>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</si>
  <si>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</si>
  <si>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</si>
  <si>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</si>
  <si>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</si>
  <si>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</si>
  <si>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</si>
  <si>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</si>
  <si>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</si>
  <si>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</si>
  <si>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</si>
  <si>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</si>
  <si>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</si>
  <si>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</si>
  <si>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</si>
  <si>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</si>
  <si>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</si>
  <si>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</si>
  <si>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</si>
  <si>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</si>
  <si>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</si>
  <si>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</si>
  <si>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</si>
  <si>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</si>
  <si>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</si>
  <si>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</si>
  <si>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</si>
  <si>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</si>
  <si>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</si>
  <si>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</si>
  <si>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</si>
  <si>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</si>
  <si>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</si>
  <si>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</si>
  <si>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</si>
  <si>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</si>
  <si>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</si>
  <si>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</si>
  <si>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</si>
  <si>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</si>
  <si>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</si>
  <si>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</si>
  <si>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</si>
  <si>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</si>
  <si>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</si>
  <si>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</si>
  <si>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</si>
  <si>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</si>
  <si>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</si>
  <si>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</si>
  <si>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</si>
  <si>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</si>
  <si>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</si>
  <si>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</si>
  <si>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</si>
  <si>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</si>
  <si>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</si>
  <si>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</si>
  <si>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</si>
  <si>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</si>
  <si>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</si>
  <si>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</si>
  <si>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</si>
  <si>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</si>
  <si>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</si>
  <si>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</si>
  <si>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</si>
  <si>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</si>
  <si>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</si>
  <si>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</si>
  <si>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</si>
  <si>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</si>
  <si>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</si>
  <si>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</si>
  <si>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</si>
  <si>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</si>
  <si>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</si>
  <si>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</si>
  <si>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</si>
  <si>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</si>
  <si>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</si>
  <si>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</si>
  <si>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</si>
  <si>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</si>
  <si>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</si>
  <si>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</si>
  <si>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</si>
  <si>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</si>
  <si>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</si>
  <si>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</si>
  <si>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</si>
  <si>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</si>
  <si>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</si>
  <si>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</si>
  <si>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</si>
  <si>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</si>
  <si>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</si>
  <si>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</si>
  <si>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</si>
  <si>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</si>
  <si>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</si>
  <si>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</si>
  <si>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</si>
  <si>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</si>
  <si>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</si>
  <si>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</si>
  <si>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</si>
  <si>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</si>
  <si>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</si>
  <si>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</si>
  <si>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</si>
  <si>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</si>
  <si>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</si>
  <si>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</si>
  <si>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</si>
  <si>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</si>
  <si>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</si>
  <si>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</si>
  <si>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</si>
  <si>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</si>
  <si>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</si>
  <si>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</si>
  <si>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</si>
  <si>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</si>
  <si>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</si>
  <si>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</si>
  <si>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</si>
  <si>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</si>
  <si>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</si>
  <si>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</si>
  <si>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</si>
  <si>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</si>
  <si>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</si>
  <si>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</si>
  <si>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</si>
  <si>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</si>
  <si>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</si>
  <si>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</si>
  <si>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</si>
  <si>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</si>
  <si>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</si>
  <si>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</si>
  <si>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</si>
  <si>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</si>
  <si>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</si>
  <si>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</si>
  <si>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</si>
  <si>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</si>
  <si>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</si>
  <si>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</si>
  <si>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</si>
  <si>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</si>
  <si>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</si>
  <si>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</si>
  <si>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</si>
  <si>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</si>
  <si>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</si>
  <si>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</si>
  <si>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</si>
  <si>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</si>
  <si>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</si>
  <si>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</si>
  <si>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</si>
  <si>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</si>
  <si>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</si>
  <si>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</si>
  <si>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</si>
  <si>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</si>
  <si>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</si>
  <si>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</si>
  <si>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</si>
  <si>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</si>
  <si>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</si>
  <si>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</si>
  <si>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</si>
  <si>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</si>
  <si>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</si>
  <si>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</si>
  <si>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</si>
  <si>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</si>
  <si>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</si>
  <si>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</si>
  <si>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</si>
  <si>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</si>
  <si>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</si>
  <si>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</si>
  <si>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</si>
  <si>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</si>
  <si>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</si>
  <si>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</si>
  <si>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</si>
  <si>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</si>
  <si>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</si>
  <si>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</si>
  <si>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</si>
  <si>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</si>
  <si>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</si>
  <si>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</si>
  <si>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</si>
  <si>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</si>
  <si>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</si>
  <si>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</si>
  <si>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</si>
  <si>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</si>
  <si>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</si>
  <si>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</si>
  <si>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</si>
  <si>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</si>
  <si>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</si>
  <si>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</si>
  <si>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</si>
  <si>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</si>
  <si>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</si>
  <si>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</si>
  <si>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</si>
  <si>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</si>
  <si>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</si>
  <si>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</si>
  <si>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</si>
  <si>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</si>
  <si>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</si>
  <si>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</si>
  <si>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</si>
  <si>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</si>
  <si>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</si>
  <si>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</si>
  <si>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</si>
  <si>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</si>
  <si>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</si>
  <si>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</si>
  <si>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</si>
  <si>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</si>
  <si>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</si>
  <si>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</si>
  <si>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</si>
  <si>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</si>
  <si>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</si>
  <si>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</si>
  <si>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</si>
  <si>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</si>
  <si>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</si>
  <si>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</si>
  <si>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</si>
  <si>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</si>
  <si>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</si>
  <si>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</si>
  <si>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</si>
  <si>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</si>
  <si>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</si>
  <si>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</si>
  <si>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</si>
  <si>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</si>
  <si>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</si>
  <si>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</si>
  <si>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</si>
  <si>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</si>
  <si>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</si>
  <si>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</si>
  <si>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</si>
  <si>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</si>
  <si>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</si>
  <si>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</si>
  <si>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</si>
  <si>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</si>
  <si>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</si>
  <si>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</si>
  <si>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</si>
  <si>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</si>
  <si>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</si>
  <si>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</si>
  <si>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</si>
  <si>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</si>
  <si>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</si>
  <si>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</si>
  <si>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</si>
  <si>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</si>
  <si>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</si>
  <si>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</si>
  <si>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</si>
  <si>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</si>
  <si>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</si>
  <si>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</si>
  <si>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</si>
  <si>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</si>
  <si>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</si>
  <si>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</si>
  <si>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</si>
  <si>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</si>
  <si>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</si>
  <si>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</si>
  <si>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</si>
  <si>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</si>
  <si>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</si>
  <si>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</si>
  <si>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</si>
  <si>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</si>
  <si>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</si>
  <si>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</si>
  <si>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</si>
  <si>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</si>
  <si>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</si>
  <si>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</si>
  <si>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</si>
  <si>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</si>
  <si>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</si>
  <si>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</si>
  <si>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</si>
  <si>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</si>
  <si>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</si>
  <si>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</si>
  <si>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</si>
  <si>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</si>
  <si>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</si>
  <si>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</si>
  <si>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</si>
  <si>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</si>
  <si>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</si>
  <si>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</si>
  <si>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</si>
  <si>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</si>
  <si>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</si>
  <si>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</si>
  <si>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</si>
  <si>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</si>
  <si>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</si>
  <si>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</si>
  <si>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</si>
  <si>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</si>
  <si>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</si>
  <si>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</si>
  <si>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</si>
  <si>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</si>
  <si>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</si>
  <si>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</si>
  <si>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</si>
  <si>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</si>
  <si>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</si>
  <si>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</si>
  <si>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</si>
  <si>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</si>
  <si>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</si>
  <si>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</si>
  <si>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</si>
  <si>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</si>
  <si>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</si>
  <si>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</si>
  <si>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</si>
  <si>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</si>
  <si>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</si>
  <si>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</si>
  <si>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</si>
  <si>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</si>
  <si>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</si>
  <si>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</si>
  <si>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</si>
  <si>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</si>
  <si>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</si>
  <si>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</si>
  <si>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</si>
  <si>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</si>
  <si>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</si>
  <si>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</si>
  <si>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</si>
  <si>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</si>
  <si>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</si>
  <si>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</si>
  <si>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</si>
  <si>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</si>
  <si>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</si>
  <si>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</si>
  <si>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</si>
  <si>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</si>
  <si>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</si>
  <si>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</si>
  <si>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</si>
  <si>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</si>
  <si>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</si>
  <si>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</si>
  <si>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</si>
  <si>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</si>
  <si>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</si>
  <si>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</si>
  <si>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</si>
  <si>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</si>
  <si>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</si>
  <si>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</si>
  <si>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</si>
  <si>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</si>
  <si>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</si>
  <si>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</si>
  <si>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</si>
  <si>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</si>
  <si>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</si>
  <si>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</si>
  <si>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</si>
  <si>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</si>
  <si>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</si>
  <si>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</si>
  <si>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</si>
  <si>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</si>
  <si>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</si>
  <si>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</si>
  <si>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</si>
  <si>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</si>
  <si>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</si>
  <si>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</si>
  <si>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</si>
  <si>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</si>
  <si>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</si>
  <si>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</si>
  <si>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</si>
  <si>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</si>
  <si>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</si>
  <si>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</si>
  <si>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</si>
  <si>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</si>
  <si>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</si>
  <si>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</si>
  <si>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</si>
  <si>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</si>
  <si>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</si>
  <si>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</si>
  <si>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</si>
  <si>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</si>
  <si>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</si>
  <si>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</si>
  <si>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</si>
  <si>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</si>
  <si>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</si>
  <si>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</si>
  <si>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</si>
  <si>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</si>
  <si>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</si>
  <si>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</si>
  <si>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</si>
  <si>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</si>
  <si>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</si>
  <si>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</si>
  <si>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</si>
  <si>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</si>
  <si>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</si>
  <si>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</si>
  <si>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</si>
  <si>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</si>
  <si>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</si>
  <si>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</si>
  <si>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</si>
  <si>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</si>
  <si>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</si>
  <si>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</si>
  <si>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</si>
  <si>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</si>
  <si>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</si>
  <si>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</si>
  <si>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</si>
  <si>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</si>
  <si>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</si>
  <si>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</si>
  <si>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</si>
  <si>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</si>
  <si>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</si>
  <si>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</si>
  <si>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</si>
  <si>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</si>
  <si>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</si>
  <si>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</si>
  <si>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</si>
  <si>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</si>
  <si>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</si>
  <si>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</si>
  <si>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</si>
  <si>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</si>
  <si>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</si>
  <si>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</si>
  <si>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</si>
  <si>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</si>
  <si>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</si>
  <si>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</si>
  <si>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</si>
  <si>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</si>
  <si>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</si>
  <si>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</si>
  <si>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</si>
  <si>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</si>
  <si>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</si>
  <si>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</si>
  <si>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</si>
  <si>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</si>
  <si>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</si>
  <si>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</si>
  <si>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</si>
  <si>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</si>
  <si>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</si>
  <si>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</si>
  <si>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</si>
  <si>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</si>
  <si>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</si>
  <si>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</si>
  <si>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</si>
  <si>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</si>
  <si>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</si>
  <si>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</si>
  <si>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</si>
  <si>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</si>
  <si>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</si>
  <si>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</si>
  <si>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</si>
  <si>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</si>
  <si>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</si>
  <si>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</si>
  <si>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</si>
  <si>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</si>
  <si>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</si>
  <si>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</si>
  <si>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</si>
  <si>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</si>
  <si>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</si>
  <si>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</si>
  <si>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</si>
  <si>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</si>
  <si>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</si>
  <si>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</si>
  <si>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</si>
  <si>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</si>
  <si>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</si>
  <si>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</si>
  <si>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</si>
  <si>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</si>
  <si>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</si>
  <si>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</si>
  <si>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</si>
  <si>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</si>
  <si>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</si>
  <si>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</si>
  <si>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</si>
  <si>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</si>
  <si>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</si>
  <si>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</si>
  <si>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</si>
  <si>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</si>
  <si>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</si>
  <si>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</si>
  <si>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</si>
  <si>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</si>
  <si>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</si>
  <si>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</si>
  <si>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</si>
  <si>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</si>
  <si>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</si>
  <si>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</si>
  <si>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</si>
  <si>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</si>
  <si>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</si>
  <si>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</si>
  <si>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</si>
  <si>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</si>
  <si>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</si>
  <si>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</si>
  <si>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</si>
  <si>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</si>
  <si>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</si>
  <si>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</si>
  <si>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</si>
  <si>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</si>
  <si>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</si>
  <si>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</si>
  <si>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</si>
  <si>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</si>
  <si>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</si>
  <si>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</si>
  <si>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</si>
  <si>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</si>
  <si>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</si>
  <si>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</si>
  <si>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</si>
  <si>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</si>
  <si>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</si>
  <si>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</si>
  <si>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</si>
  <si>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</si>
  <si>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</si>
  <si>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</si>
  <si>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</si>
  <si>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</si>
  <si>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</si>
  <si>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</si>
  <si>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</si>
  <si>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</si>
  <si>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</si>
  <si>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</si>
  <si>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</si>
  <si>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</si>
  <si>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</si>
  <si>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</si>
  <si>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</si>
  <si>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</si>
  <si>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</si>
  <si>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</si>
  <si>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</si>
  <si>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</si>
  <si>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</si>
  <si>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</si>
  <si>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</si>
  <si>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</si>
  <si>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</si>
  <si>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</si>
  <si>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</si>
  <si>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</si>
  <si>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</si>
  <si>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</si>
  <si>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</si>
  <si>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</si>
  <si>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</si>
  <si>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</si>
  <si>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</si>
  <si>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</si>
  <si>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</si>
  <si>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</si>
  <si>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</si>
  <si>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</si>
  <si>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</si>
  <si>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</si>
  <si>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</si>
  <si>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</si>
  <si>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</si>
  <si>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</si>
  <si>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</si>
  <si>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</si>
  <si>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</si>
  <si>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</si>
  <si>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</si>
  <si>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</si>
  <si>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</si>
  <si>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</si>
  <si>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</si>
  <si>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</si>
  <si>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</si>
  <si>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</si>
  <si>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</si>
  <si>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</si>
  <si>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</si>
  <si>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</si>
  <si>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</si>
  <si>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</si>
  <si>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</si>
  <si>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</si>
  <si>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</si>
  <si>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</si>
  <si>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</si>
  <si>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</si>
  <si>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</si>
  <si>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</si>
  <si>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</si>
  <si>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</si>
  <si>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</si>
  <si>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</si>
  <si>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</si>
  <si>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</si>
  <si>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</si>
  <si>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</si>
  <si>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</si>
  <si>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</si>
  <si>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</si>
  <si>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</si>
  <si>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</si>
  <si>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</si>
  <si>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</si>
  <si>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</si>
  <si>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</si>
  <si>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</si>
  <si>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</si>
  <si>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</si>
  <si>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</si>
  <si>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</si>
  <si>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</si>
  <si>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</si>
  <si>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</si>
  <si>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</si>
  <si>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</si>
  <si>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</si>
  <si>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</si>
  <si>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</si>
  <si>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</si>
  <si>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</si>
  <si>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</si>
  <si>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</si>
  <si>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</si>
  <si>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</si>
  <si>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</si>
  <si>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</si>
  <si>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</si>
  <si>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</si>
  <si>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</si>
  <si>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</si>
  <si>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</si>
  <si>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</si>
  <si>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</si>
  <si>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</si>
  <si>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</si>
  <si>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</si>
  <si>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</si>
  <si>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</si>
  <si>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</si>
  <si>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</si>
  <si>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</si>
  <si>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</si>
  <si>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</si>
  <si>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</si>
  <si>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</si>
  <si>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</si>
  <si>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</si>
  <si>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</si>
  <si>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</si>
  <si>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</si>
  <si>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</si>
  <si>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</si>
  <si>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</si>
  <si>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</si>
  <si>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</si>
  <si>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</si>
  <si>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</si>
  <si>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</si>
  <si>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</si>
  <si>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</si>
  <si>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</si>
  <si>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</si>
  <si>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</si>
  <si>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</si>
  <si>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</si>
  <si>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</si>
  <si>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</si>
  <si>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</si>
  <si>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</si>
  <si>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</si>
  <si>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</si>
  <si>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</si>
  <si>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</si>
  <si>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</si>
  <si>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</si>
  <si>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</si>
  <si>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</si>
  <si>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</si>
  <si>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</si>
  <si>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</si>
  <si>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</si>
  <si>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</si>
  <si>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</si>
  <si>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</si>
  <si>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</si>
  <si>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</si>
  <si>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</si>
  <si>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</si>
  <si>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</si>
  <si>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</si>
  <si>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</si>
  <si>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</si>
  <si>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</si>
  <si>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</si>
  <si>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</si>
  <si>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</si>
  <si>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</si>
  <si>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</si>
  <si>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</si>
  <si>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</si>
  <si>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</si>
  <si>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</si>
  <si>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</si>
  <si>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</si>
  <si>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</si>
  <si>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</si>
  <si>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</si>
  <si>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</si>
  <si>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</si>
  <si>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</si>
  <si>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</si>
  <si>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</si>
  <si>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</si>
  <si>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</si>
  <si>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</si>
  <si>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</si>
  <si>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</si>
  <si>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</si>
  <si>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</si>
  <si>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</si>
  <si>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</si>
  <si>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</si>
  <si>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</si>
  <si>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</si>
  <si>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</si>
  <si>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</si>
  <si>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</si>
  <si>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</si>
  <si>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</si>
  <si>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</si>
  <si>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</si>
  <si>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</si>
  <si>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</si>
  <si>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</si>
  <si>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</si>
  <si>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</si>
  <si>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</si>
  <si>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</si>
  <si>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</si>
  <si>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</si>
  <si>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</si>
  <si>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</si>
  <si>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</si>
  <si>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</si>
  <si>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</si>
  <si>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</si>
  <si>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</si>
  <si>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</si>
  <si>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</si>
  <si>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</si>
  <si>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</si>
  <si>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</si>
  <si>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</si>
  <si>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</si>
  <si>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</si>
  <si>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</si>
  <si>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</si>
  <si>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</si>
  <si>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</si>
  <si>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</si>
  <si>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</si>
  <si>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</si>
  <si>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</si>
  <si>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</si>
  <si>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</si>
  <si>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</si>
  <si>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</si>
  <si>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</si>
  <si>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</si>
  <si>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</si>
  <si>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</si>
  <si>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</si>
  <si>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</si>
  <si>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</si>
  <si>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</si>
  <si>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</si>
  <si>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</si>
  <si>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</si>
  <si>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</si>
  <si>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</si>
  <si>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</si>
  <si>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</si>
  <si>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</si>
  <si>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</si>
  <si>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</si>
  <si>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</si>
  <si>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</si>
  <si>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</si>
  <si>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</si>
  <si>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</si>
  <si>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</si>
  <si>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</si>
  <si>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</si>
  <si>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</si>
  <si>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</si>
  <si>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</si>
  <si>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</si>
  <si>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</si>
  <si>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</si>
  <si>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</si>
  <si>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</si>
  <si>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</si>
  <si>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</si>
  <si>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</si>
  <si>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</si>
  <si>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</si>
  <si>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</si>
  <si>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</si>
  <si>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</si>
  <si>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</si>
  <si>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</si>
  <si>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</si>
  <si>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</si>
  <si>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</si>
  <si>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</si>
  <si>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</si>
  <si>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</si>
  <si>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</si>
  <si>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</si>
  <si>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</si>
  <si>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</si>
  <si>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</si>
  <si>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</si>
  <si>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</si>
  <si>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</si>
  <si>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</si>
  <si>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</si>
  <si>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</si>
  <si>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</si>
  <si>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</si>
  <si>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</si>
  <si>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</si>
  <si>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</si>
  <si>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</si>
  <si>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</si>
  <si>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</si>
  <si>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</si>
  <si>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</si>
  <si>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</si>
  <si>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</si>
  <si>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</si>
  <si>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</si>
  <si>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</si>
  <si>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</si>
  <si>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</si>
  <si>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</si>
  <si>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</si>
  <si>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</si>
  <si>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</si>
  <si>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</si>
  <si>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</si>
  <si>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</si>
  <si>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</si>
  <si>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</si>
  <si>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</si>
  <si>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</si>
  <si>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</si>
  <si>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</si>
  <si>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</si>
  <si>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</si>
  <si>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</si>
  <si>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</si>
  <si>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</si>
  <si>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</si>
  <si>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</si>
  <si>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</si>
  <si>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</si>
  <si>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</si>
  <si>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</si>
  <si>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</si>
  <si>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</si>
  <si>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</si>
  <si>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</si>
  <si>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</si>
  <si>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</si>
  <si>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</si>
  <si>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</si>
  <si>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</si>
  <si>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</si>
  <si>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</si>
  <si>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</si>
  <si>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</si>
  <si>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</si>
  <si>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</si>
  <si>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</si>
  <si>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</si>
  <si>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</si>
  <si>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</si>
  <si>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</si>
  <si>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</si>
  <si>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</si>
  <si>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</si>
  <si>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</si>
  <si>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</si>
  <si>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</si>
  <si>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</si>
  <si>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</si>
  <si>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</si>
  <si>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</si>
  <si>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</si>
  <si>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</si>
  <si>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</si>
  <si>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</si>
  <si>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</si>
  <si>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</si>
  <si>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</si>
  <si>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</si>
  <si>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</si>
  <si>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</si>
  <si>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</si>
  <si>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</si>
  <si>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</si>
  <si>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</si>
  <si>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</si>
  <si>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</si>
  <si>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</si>
  <si>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</si>
  <si>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</si>
  <si>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</si>
  <si>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</si>
  <si>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</si>
  <si>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</si>
  <si>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</si>
  <si>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</si>
  <si>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</si>
  <si>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</si>
  <si>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</si>
  <si>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</si>
  <si>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</si>
  <si>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</si>
  <si>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</si>
  <si>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</si>
  <si>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</si>
  <si>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</si>
  <si>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</si>
  <si>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</si>
  <si>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</si>
  <si>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</si>
  <si>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</si>
  <si>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</si>
  <si>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</si>
  <si>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</si>
  <si>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</si>
  <si>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</si>
  <si>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</si>
  <si>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</si>
  <si>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</si>
  <si>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</si>
  <si>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</si>
  <si>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</si>
  <si>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</si>
  <si>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</si>
  <si>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</si>
  <si>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</si>
  <si>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</si>
  <si>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</si>
  <si>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</si>
  <si>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</si>
  <si>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</si>
  <si>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</si>
  <si>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</si>
  <si>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</si>
  <si>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</si>
  <si>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</si>
  <si>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</si>
  <si>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</si>
  <si>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</si>
  <si>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</si>
  <si>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</si>
  <si>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</si>
  <si>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</si>
  <si>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</si>
  <si>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</si>
  <si>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</si>
  <si>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</si>
  <si>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</si>
  <si>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</si>
  <si>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</si>
  <si>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</si>
  <si>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</si>
  <si>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</si>
  <si>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</si>
  <si>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</si>
  <si>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</si>
  <si>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</si>
  <si>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</si>
  <si>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</si>
  <si>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</si>
  <si>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</si>
  <si>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</si>
  <si>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</si>
  <si>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</si>
  <si>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</si>
  <si>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</si>
  <si>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</si>
  <si>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</si>
  <si>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</si>
  <si>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</si>
  <si>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</si>
  <si>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</si>
  <si>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</si>
  <si>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</si>
  <si>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</si>
  <si>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</si>
  <si>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</si>
  <si>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</si>
  <si>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</si>
  <si>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</si>
  <si>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</si>
  <si>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</si>
  <si>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</si>
  <si>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</si>
  <si>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</si>
  <si>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</si>
  <si>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</si>
  <si>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</si>
  <si>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</si>
  <si>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</si>
  <si>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</si>
  <si>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</si>
  <si>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</si>
  <si>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</si>
  <si>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</si>
  <si>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</si>
  <si>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</si>
  <si>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</si>
  <si>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</si>
  <si>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</si>
  <si>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</si>
  <si>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</si>
  <si>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</si>
  <si>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</si>
  <si>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</si>
  <si>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</si>
  <si>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</si>
  <si>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</si>
  <si>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</si>
  <si>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</si>
  <si>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</si>
  <si>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</si>
  <si>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</si>
  <si>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</si>
  <si>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</si>
  <si>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</si>
  <si>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</si>
  <si>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</si>
  <si>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</si>
  <si>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</si>
  <si>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</si>
  <si>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</si>
  <si>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</si>
  <si>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</si>
  <si>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</si>
  <si>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</si>
  <si>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</si>
  <si>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</si>
  <si>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</si>
  <si>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</si>
  <si>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</si>
  <si>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</si>
  <si>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</si>
  <si>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</si>
  <si>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</si>
  <si>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</si>
  <si>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</si>
  <si>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</si>
  <si>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</si>
  <si>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</si>
  <si>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</si>
  <si>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</si>
  <si>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</si>
  <si>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</si>
  <si>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</si>
  <si>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</si>
  <si>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</si>
  <si>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</si>
  <si>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</si>
  <si>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</si>
  <si>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</si>
  <si>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</si>
  <si>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</si>
  <si>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</si>
  <si>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</si>
  <si>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</si>
  <si>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</si>
  <si>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</si>
  <si>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</si>
  <si>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</si>
  <si>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</si>
  <si>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</si>
  <si>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</si>
  <si>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</si>
  <si>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</si>
  <si>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</si>
  <si>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</si>
  <si>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</si>
  <si>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</si>
  <si>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</si>
  <si>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</si>
  <si>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</si>
  <si>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</si>
  <si>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</si>
  <si>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</si>
  <si>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</si>
  <si>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</si>
  <si>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</si>
  <si>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</si>
  <si>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</si>
  <si>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</si>
  <si>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</si>
  <si>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</si>
  <si>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</si>
  <si>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</si>
  <si>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</si>
  <si>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</si>
  <si>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</si>
  <si>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</si>
  <si>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</si>
  <si>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</si>
  <si>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</si>
  <si>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</si>
  <si>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</si>
  <si>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</si>
  <si>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</si>
  <si>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</si>
  <si>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</si>
  <si>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</si>
  <si>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</si>
  <si>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</si>
  <si>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</si>
  <si>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</si>
  <si>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</si>
  <si>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</si>
  <si>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</si>
  <si>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</si>
  <si>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</si>
  <si>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</si>
  <si>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</si>
  <si>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</si>
  <si>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</si>
  <si>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</si>
  <si>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</si>
  <si>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</si>
  <si>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</si>
  <si>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</si>
  <si>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</si>
  <si>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</si>
  <si>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</si>
  <si>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</si>
  <si>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</si>
  <si>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</si>
  <si>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</si>
  <si>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</si>
  <si>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</si>
  <si>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</si>
  <si>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</si>
  <si>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</si>
  <si>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</si>
  <si>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</si>
  <si>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</si>
  <si>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</si>
  <si>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</si>
  <si>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</si>
  <si>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</si>
  <si>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</si>
  <si>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</si>
  <si>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</si>
  <si>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</si>
  <si>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</si>
  <si>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</si>
  <si>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</si>
  <si>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</si>
  <si>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</si>
  <si>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</si>
  <si>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</si>
  <si>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</si>
  <si>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</si>
  <si>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</si>
  <si>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</si>
  <si>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</si>
  <si>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</si>
  <si>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</si>
  <si>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</si>
  <si>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</si>
  <si>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</si>
  <si>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</si>
  <si>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</si>
  <si>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</si>
  <si>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</si>
  <si>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</si>
  <si>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</si>
  <si>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</si>
  <si>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</si>
  <si>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</si>
  <si>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</si>
  <si>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</si>
  <si>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</si>
  <si>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</si>
  <si>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</si>
  <si>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</si>
  <si>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</si>
  <si>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</si>
  <si>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</si>
  <si>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</si>
  <si>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</si>
  <si>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</si>
  <si>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</si>
  <si>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</si>
  <si>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</si>
  <si>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</si>
  <si>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</si>
  <si>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</si>
  <si>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</si>
  <si>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</si>
  <si>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</si>
  <si>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</si>
  <si>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</si>
  <si>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</si>
  <si>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</si>
  <si>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</si>
  <si>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</si>
  <si>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</si>
  <si>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</si>
  <si>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</si>
  <si>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</si>
  <si>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</si>
  <si>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</si>
  <si>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</si>
  <si>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</si>
  <si>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</si>
  <si>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</si>
  <si>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</si>
  <si>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</si>
  <si>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</si>
  <si>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</si>
  <si>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</si>
  <si>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</si>
  <si>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</si>
  <si>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</si>
  <si>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</si>
  <si>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</si>
  <si>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</si>
  <si>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</si>
  <si>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</si>
  <si>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</si>
  <si>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</si>
  <si>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</si>
  <si>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</si>
  <si>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</si>
  <si>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</si>
  <si>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</si>
  <si>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</si>
  <si>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</si>
  <si>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</si>
  <si>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</si>
  <si>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</si>
  <si>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</si>
  <si>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</si>
  <si>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</si>
  <si>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</si>
  <si>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</si>
  <si>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</si>
  <si>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</si>
  <si>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</si>
  <si>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</si>
  <si>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</si>
  <si>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</si>
  <si>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</si>
  <si>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</si>
  <si>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</si>
  <si>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</si>
  <si>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</si>
  <si>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</si>
  <si>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</si>
  <si>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</si>
  <si>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</si>
  <si>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</si>
  <si>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</si>
  <si>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</si>
  <si>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</si>
  <si>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</si>
  <si>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</si>
  <si>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</si>
  <si>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</si>
  <si>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</si>
  <si>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</si>
  <si>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</si>
  <si>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</si>
  <si>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</si>
  <si>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</si>
  <si>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</si>
  <si>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</si>
  <si>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</si>
  <si>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</si>
  <si>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</si>
  <si>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</si>
  <si>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</si>
  <si>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</si>
  <si>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</si>
  <si>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</si>
  <si>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</si>
  <si>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</si>
  <si>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</si>
  <si>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</si>
  <si>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</si>
  <si>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</si>
  <si>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</si>
  <si>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</si>
  <si>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</si>
  <si>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</si>
  <si>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</si>
  <si>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</si>
  <si>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</si>
  <si>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</si>
  <si>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</si>
  <si>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</si>
  <si>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</si>
  <si>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</si>
  <si>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</si>
  <si>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</si>
  <si>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</si>
  <si>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</si>
  <si>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</si>
  <si>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</si>
  <si>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</si>
  <si>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</si>
  <si>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</si>
  <si>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</si>
  <si>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</si>
  <si>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</si>
  <si>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</si>
  <si>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</si>
  <si>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</si>
  <si>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</si>
  <si>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</si>
  <si>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</si>
  <si>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</si>
  <si>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</si>
  <si>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</si>
  <si>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</si>
  <si>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</si>
  <si>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</si>
  <si>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</si>
  <si>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</si>
  <si>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</si>
  <si>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</si>
  <si>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</si>
  <si>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</si>
  <si>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</si>
  <si>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</si>
  <si>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</si>
  <si>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</si>
  <si>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</si>
  <si>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</si>
  <si>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</si>
  <si>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</si>
  <si>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</si>
  <si>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</si>
  <si>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</si>
  <si>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</si>
  <si>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</si>
  <si>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</si>
  <si>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</si>
  <si>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</si>
  <si>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</si>
  <si>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</si>
  <si>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</si>
  <si>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</si>
  <si>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</si>
  <si>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</si>
  <si>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</si>
  <si>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</si>
  <si>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</si>
  <si>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</si>
  <si>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</si>
  <si>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</si>
  <si>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</si>
  <si>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</si>
  <si>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</si>
  <si>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</si>
  <si>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</si>
  <si>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</si>
  <si>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</si>
  <si>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</si>
  <si>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</si>
  <si>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</si>
  <si>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</si>
  <si>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</si>
  <si>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</si>
  <si>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</si>
  <si>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</si>
  <si>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</si>
  <si>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</si>
  <si>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</si>
  <si>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</si>
  <si>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</si>
  <si>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</si>
  <si>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</si>
  <si>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</si>
  <si>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</si>
  <si>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</si>
  <si>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</si>
  <si>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</si>
  <si>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</si>
  <si>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</si>
  <si>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</si>
  <si>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</si>
  <si>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</si>
  <si>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</si>
  <si>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</si>
  <si>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</si>
  <si>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</si>
  <si>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</si>
  <si>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</si>
  <si>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</si>
  <si>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</si>
  <si>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</si>
  <si>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</si>
  <si>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</si>
  <si>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</si>
  <si>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</si>
  <si>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</si>
  <si>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</si>
  <si>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</si>
  <si>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</si>
  <si>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</si>
  <si>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</si>
  <si>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</si>
  <si>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</si>
  <si>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</si>
  <si>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</si>
  <si>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</si>
  <si>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</si>
  <si>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</si>
  <si>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</si>
  <si>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</si>
  <si>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</si>
  <si>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</si>
  <si>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</si>
  <si>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</si>
  <si>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</si>
  <si>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</si>
  <si>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</si>
  <si>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</si>
  <si>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</si>
  <si>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</si>
  <si>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</si>
  <si>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</si>
  <si>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</si>
  <si>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</si>
  <si>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</si>
  <si>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</si>
  <si>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</si>
  <si>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</si>
  <si>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</si>
  <si>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</si>
  <si>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</si>
  <si>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</si>
  <si>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</si>
  <si>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</si>
  <si>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</si>
  <si>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</si>
  <si>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</si>
  <si>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</si>
  <si>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</si>
  <si>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</si>
  <si>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</si>
  <si>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</si>
  <si>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</si>
  <si>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</si>
  <si>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</si>
  <si>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</si>
  <si>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</si>
  <si>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</si>
  <si>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</si>
  <si>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</si>
  <si>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</si>
  <si>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</si>
  <si>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</si>
  <si>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</si>
  <si>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</si>
  <si>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</si>
  <si>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</si>
  <si>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</si>
  <si>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</si>
  <si>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</si>
  <si>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</si>
  <si>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</si>
  <si>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</si>
  <si>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</si>
  <si>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</si>
  <si>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</si>
  <si>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</si>
  <si>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</si>
  <si>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</si>
  <si>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</si>
  <si>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</si>
  <si>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</si>
  <si>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</si>
  <si>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</si>
  <si>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</si>
  <si>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</si>
  <si>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</si>
  <si>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</si>
  <si>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</si>
  <si>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</si>
  <si>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</si>
  <si>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</si>
  <si>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</si>
  <si>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</si>
  <si>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</si>
  <si>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</si>
  <si>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</si>
  <si>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</si>
  <si>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</si>
  <si>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</si>
  <si>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</si>
  <si>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</si>
  <si>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</si>
  <si>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</si>
  <si>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</si>
  <si>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</si>
  <si>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</si>
  <si>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</si>
  <si>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</si>
  <si>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</si>
  <si>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</si>
  <si>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</si>
  <si>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</si>
  <si>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</si>
  <si>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</si>
  <si>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</si>
  <si>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</si>
  <si>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</si>
  <si>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</si>
  <si>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</si>
  <si>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</si>
  <si>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</si>
  <si>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</si>
  <si>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</si>
  <si>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</si>
  <si>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</si>
  <si>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</si>
  <si>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</si>
  <si>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</si>
  <si>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</si>
  <si>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</si>
  <si>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</si>
  <si>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</si>
  <si>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</si>
  <si>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</si>
  <si>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</si>
  <si>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</si>
  <si>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</si>
  <si>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</si>
  <si>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</si>
  <si>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</si>
  <si>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</si>
  <si>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</si>
  <si>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</si>
  <si>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</si>
  <si>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</si>
  <si>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</si>
  <si>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</si>
  <si>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</si>
  <si>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</si>
  <si>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</si>
  <si>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</si>
  <si>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</si>
  <si>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</si>
  <si>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</si>
  <si>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</si>
  <si>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</si>
  <si>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</si>
  <si>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</si>
  <si>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</si>
  <si>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</si>
  <si>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</si>
  <si>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</si>
  <si>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</si>
  <si>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</si>
  <si>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</si>
  <si>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</si>
  <si>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</si>
  <si>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</si>
  <si>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</si>
  <si>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</si>
  <si>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</si>
  <si>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</si>
  <si>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</si>
  <si>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</si>
  <si>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</si>
  <si>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</si>
  <si>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</si>
  <si>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</si>
  <si>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</si>
  <si>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</si>
  <si>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</si>
  <si>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</si>
  <si>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</si>
  <si>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</si>
  <si>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</si>
  <si>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</si>
  <si>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</si>
  <si>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</si>
  <si>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</si>
  <si>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</si>
  <si>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</si>
  <si>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</si>
  <si>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</si>
  <si>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</si>
  <si>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</si>
  <si>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</si>
  <si>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</si>
  <si>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</si>
  <si>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</si>
  <si>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</si>
  <si>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</si>
  <si>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</si>
  <si>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</si>
  <si>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</si>
  <si>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</si>
  <si>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</si>
  <si>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</si>
  <si>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</si>
  <si>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</si>
  <si>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</si>
  <si>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</si>
  <si>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</si>
  <si>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</si>
  <si>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</si>
  <si>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</si>
  <si>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</si>
  <si>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</si>
  <si>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</si>
  <si>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</si>
  <si>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</si>
  <si>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</si>
  <si>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</si>
  <si>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</si>
  <si>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</si>
  <si>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</si>
  <si>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</si>
  <si>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</si>
  <si>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</si>
  <si>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</si>
  <si>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</si>
  <si>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</si>
  <si>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</si>
  <si>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</si>
  <si>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</si>
  <si>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</si>
  <si>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</si>
  <si>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</si>
  <si>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</si>
  <si>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</si>
  <si>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</si>
  <si>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</si>
  <si>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</si>
  <si>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</si>
  <si>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</si>
  <si>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</si>
  <si>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</si>
  <si>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</si>
  <si>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</si>
  <si>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</si>
  <si>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</si>
  <si>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</si>
  <si>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</si>
  <si>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</si>
  <si>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</si>
  <si>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</si>
  <si>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</si>
  <si>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</si>
  <si>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</si>
  <si>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</si>
  <si>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</si>
  <si>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</si>
  <si>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</si>
  <si>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</si>
  <si>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</si>
  <si>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</si>
  <si>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</si>
  <si>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</si>
  <si>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</si>
  <si>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</si>
  <si>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</si>
  <si>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</si>
  <si>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</si>
  <si>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</si>
  <si>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</si>
  <si>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</si>
  <si>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</si>
  <si>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</si>
  <si>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</si>
  <si>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</si>
  <si>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</si>
  <si>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</si>
  <si>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</si>
  <si>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</si>
  <si>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</si>
  <si>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</si>
  <si>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</si>
  <si>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</si>
  <si>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</si>
  <si>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</si>
  <si>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</si>
  <si>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</si>
  <si>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</si>
  <si>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</si>
  <si>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</si>
  <si>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</si>
  <si>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</si>
  <si>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</si>
  <si>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</si>
  <si>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</si>
  <si>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</si>
  <si>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</si>
  <si>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</si>
  <si>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</si>
  <si>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</si>
  <si>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</si>
  <si>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</si>
  <si>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</si>
  <si>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</si>
  <si>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</si>
  <si>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</si>
  <si>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</si>
  <si>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</si>
  <si>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</si>
  <si>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</si>
  <si>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</si>
  <si>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</si>
  <si>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</si>
  <si>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</si>
  <si>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</si>
  <si>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</si>
  <si>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</si>
  <si>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</si>
  <si>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</si>
  <si>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</si>
  <si>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</si>
  <si>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</si>
  <si>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</si>
  <si>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</si>
  <si>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</si>
  <si>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</si>
  <si>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</si>
  <si>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</si>
  <si>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</si>
  <si>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</si>
  <si>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</si>
  <si>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</si>
  <si>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</si>
  <si>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</si>
  <si>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</si>
  <si>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</si>
  <si>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</si>
  <si>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</si>
  <si>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</si>
  <si>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</si>
  <si>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</si>
  <si>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</si>
  <si>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</si>
  <si>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</si>
  <si>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</si>
  <si>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</si>
  <si>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</si>
  <si>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</si>
  <si>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</si>
  <si>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</si>
  <si>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</si>
  <si>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</si>
  <si>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</si>
  <si>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</si>
  <si>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</si>
  <si>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</si>
  <si>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</si>
  <si>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</si>
  <si>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</si>
  <si>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</si>
  <si>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</si>
  <si>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</si>
  <si>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</si>
  <si>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</si>
  <si>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</si>
  <si>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</si>
  <si>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</si>
  <si>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</si>
  <si>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</si>
  <si>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</si>
  <si>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</si>
  <si>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</si>
  <si>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</si>
  <si>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</si>
  <si>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</si>
  <si>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</si>
  <si>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</si>
  <si>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</si>
  <si>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</si>
  <si>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</si>
  <si>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</si>
  <si>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</si>
  <si>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</si>
  <si>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</si>
  <si>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</si>
  <si>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</si>
  <si>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</si>
  <si>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</si>
  <si>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</si>
  <si>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</si>
  <si>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</si>
  <si>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</si>
  <si>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</si>
  <si>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</si>
  <si>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</si>
  <si>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</si>
  <si>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</si>
  <si>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</si>
  <si>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</si>
  <si>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</si>
  <si>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</si>
  <si>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</si>
  <si>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</si>
  <si>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</si>
  <si>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</si>
  <si>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</si>
  <si>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</si>
  <si>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</si>
  <si>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</si>
  <si>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</si>
  <si>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</si>
  <si>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</si>
  <si>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</si>
  <si>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</si>
  <si>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</si>
  <si>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</si>
  <si>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</si>
  <si>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</si>
  <si>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</si>
  <si>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</si>
  <si>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</si>
  <si>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</si>
  <si>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</si>
  <si>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</si>
  <si>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</si>
  <si>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</si>
  <si>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</si>
  <si>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</si>
  <si>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</si>
  <si>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</si>
  <si>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</si>
  <si>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</si>
  <si>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</si>
  <si>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</si>
  <si>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</si>
  <si>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</si>
  <si>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</si>
  <si>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</si>
  <si>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</si>
  <si>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</si>
  <si>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</si>
  <si>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</si>
  <si>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</si>
  <si>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</si>
  <si>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</si>
  <si>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</si>
  <si>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</si>
  <si>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</si>
  <si>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</si>
  <si>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</si>
  <si>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</si>
  <si>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</si>
  <si>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</si>
  <si>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</si>
  <si>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</si>
  <si>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</si>
  <si>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</si>
  <si>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</si>
  <si>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</si>
  <si>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</si>
  <si>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</si>
  <si>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</si>
  <si>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</si>
  <si>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</si>
  <si>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</si>
  <si>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</si>
  <si>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</si>
  <si>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</si>
  <si>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</si>
  <si>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</si>
  <si>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</si>
  <si>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</si>
  <si>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</si>
  <si>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</si>
  <si>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</si>
  <si>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</si>
  <si>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</si>
  <si>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</si>
  <si>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</si>
  <si>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</si>
  <si>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</si>
  <si>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</si>
  <si>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</si>
  <si>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</si>
  <si>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</si>
  <si>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</si>
  <si>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</si>
  <si>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</si>
  <si>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</si>
  <si>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</si>
  <si>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</si>
  <si>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</si>
  <si>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</si>
  <si>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</si>
  <si>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</si>
  <si>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</si>
  <si>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</si>
  <si>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</si>
  <si>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</si>
  <si>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</si>
  <si>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</si>
  <si>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</si>
  <si>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</si>
  <si>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</si>
  <si>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</si>
  <si>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</si>
  <si>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</si>
  <si>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</si>
  <si>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</si>
  <si>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</si>
  <si>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</si>
  <si>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</si>
  <si>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</si>
  <si>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</si>
  <si>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</si>
  <si>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</si>
  <si>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</si>
  <si>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</si>
  <si>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</si>
  <si>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</si>
  <si>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</si>
  <si>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</si>
  <si>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</si>
  <si>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</si>
  <si>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</si>
  <si>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</si>
  <si>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</si>
  <si>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</si>
  <si>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</si>
  <si>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</si>
  <si>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</si>
  <si>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</si>
  <si>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</si>
  <si>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</si>
  <si>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</si>
  <si>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</si>
  <si>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</si>
  <si>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</si>
  <si>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</si>
  <si>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</si>
  <si>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</si>
  <si>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</si>
  <si>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</si>
  <si>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</si>
  <si>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</si>
  <si>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</si>
  <si>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</si>
  <si>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</si>
  <si>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</si>
  <si>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</si>
  <si>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</si>
  <si>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</si>
  <si>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</si>
  <si>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</si>
  <si>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</si>
  <si>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</si>
  <si>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</si>
  <si>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</si>
  <si>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</si>
  <si>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</si>
  <si>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</si>
  <si>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</si>
  <si>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</si>
  <si>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</si>
  <si>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</si>
  <si>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</si>
  <si>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</si>
  <si>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</si>
  <si>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</si>
  <si>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</si>
  <si>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</si>
  <si>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</si>
  <si>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</si>
  <si>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</si>
  <si>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</si>
  <si>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</si>
  <si>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</si>
  <si>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</si>
  <si>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</si>
  <si>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</si>
  <si>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</si>
  <si>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</si>
  <si>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</si>
  <si>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</si>
  <si>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</si>
  <si>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</si>
  <si>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</si>
  <si>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</si>
  <si>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</si>
  <si>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</si>
  <si>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</si>
  <si>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</si>
  <si>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</si>
  <si>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</si>
  <si>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</si>
  <si>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</si>
  <si>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</si>
  <si>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</si>
  <si>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</si>
  <si>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</si>
  <si>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</si>
  <si>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</si>
  <si>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</si>
  <si>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</si>
  <si>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</si>
  <si>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</si>
  <si>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</si>
  <si>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</si>
  <si>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</si>
  <si>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</si>
  <si>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</si>
  <si>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</si>
  <si>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</si>
  <si>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</si>
  <si>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</si>
  <si>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</si>
  <si>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</si>
  <si>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</si>
  <si>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</si>
  <si>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</si>
  <si>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</si>
  <si>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</si>
  <si>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</si>
  <si>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</si>
  <si>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</si>
  <si>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</si>
  <si>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</si>
  <si>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</si>
  <si>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</si>
  <si>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</si>
  <si>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</si>
  <si>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</si>
  <si>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</si>
  <si>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</si>
  <si>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</si>
  <si>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</si>
  <si>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</si>
  <si>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</si>
  <si>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</si>
  <si>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</si>
  <si>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</si>
  <si>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</si>
  <si>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</si>
  <si>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</si>
  <si>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</si>
  <si>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</si>
  <si>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</si>
  <si>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</si>
  <si>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</si>
  <si>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</si>
  <si>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</si>
  <si>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</si>
  <si>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</si>
  <si>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</si>
  <si>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</si>
  <si>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</si>
  <si>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</si>
  <si>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</si>
  <si>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</si>
  <si>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</si>
  <si>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</si>
  <si>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</si>
  <si>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</si>
  <si>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</si>
  <si>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</si>
  <si>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</si>
  <si>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</si>
  <si>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</si>
  <si>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</si>
  <si>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</si>
  <si>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</si>
  <si>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</si>
  <si>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</si>
  <si>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</si>
  <si>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</si>
  <si>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</si>
  <si>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</si>
  <si>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</si>
  <si>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</si>
  <si>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</si>
  <si>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</si>
  <si>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</si>
  <si>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</si>
  <si>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</si>
  <si>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</si>
  <si>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</si>
  <si>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</si>
  <si>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</si>
  <si>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</si>
  <si>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</si>
  <si>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</si>
  <si>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</si>
  <si>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</si>
  <si>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</si>
  <si>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</si>
  <si>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</si>
  <si>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</si>
  <si>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</si>
  <si>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</si>
  <si>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</si>
  <si>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</si>
  <si>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</si>
  <si>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</si>
  <si>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</si>
  <si>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</si>
  <si>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</si>
  <si>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</si>
  <si>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</si>
  <si>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</si>
  <si>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</si>
  <si>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</si>
  <si>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</si>
  <si>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</si>
  <si>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</si>
  <si>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</si>
  <si>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</si>
  <si>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</si>
  <si>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</si>
  <si>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</si>
  <si>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</si>
  <si>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</si>
  <si>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</si>
  <si>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</si>
  <si>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</si>
  <si>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</si>
  <si>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</si>
  <si>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</si>
  <si>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</si>
  <si>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</si>
  <si>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</si>
  <si>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</si>
  <si>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</si>
  <si>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</si>
  <si>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</si>
  <si>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</si>
  <si>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</si>
  <si>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</si>
  <si>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</si>
  <si>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</si>
  <si>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</si>
  <si>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</si>
  <si>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</si>
  <si>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</si>
  <si>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</si>
  <si>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</si>
  <si>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</si>
  <si>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</si>
  <si>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</si>
  <si>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</si>
  <si>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</si>
  <si>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</si>
  <si>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</si>
  <si>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</si>
  <si>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</si>
  <si>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</si>
  <si>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</si>
  <si>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</si>
  <si>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</si>
  <si>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</si>
  <si>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</si>
  <si>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</si>
  <si>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</si>
  <si>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</si>
  <si>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</si>
  <si>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</si>
  <si>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</si>
  <si>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</si>
  <si>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</si>
  <si>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</si>
  <si>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</si>
  <si>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</si>
  <si>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</si>
  <si>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</si>
  <si>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</si>
  <si>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</si>
  <si>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</si>
  <si>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</si>
  <si>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</si>
  <si>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</si>
  <si>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</si>
  <si>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</si>
  <si>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</si>
  <si>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</si>
  <si>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</si>
  <si>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</si>
  <si>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</si>
  <si>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</si>
  <si>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</si>
  <si>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</si>
  <si>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</si>
  <si>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</si>
  <si>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</si>
  <si>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</si>
  <si>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</si>
  <si>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</si>
  <si>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</si>
  <si>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</si>
  <si>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</si>
  <si>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</si>
  <si>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</si>
  <si>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</si>
  <si>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</si>
  <si>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</si>
  <si>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</si>
  <si>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</si>
  <si>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</si>
  <si>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</si>
  <si>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</si>
  <si>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</si>
  <si>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</si>
  <si>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</si>
  <si>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</si>
  <si>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</si>
  <si>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</si>
  <si>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</si>
  <si>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</si>
  <si>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</si>
  <si>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</si>
  <si>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</si>
  <si>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</si>
  <si>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</si>
  <si>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</si>
  <si>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</si>
  <si>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</si>
  <si>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</si>
  <si>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</si>
  <si>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</si>
  <si>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</si>
  <si>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</si>
  <si>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</si>
  <si>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</si>
  <si>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</si>
  <si>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</si>
  <si>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</si>
  <si>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</si>
  <si>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</si>
  <si>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</si>
  <si>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</si>
  <si>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</si>
  <si>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</si>
  <si>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</si>
  <si>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</si>
  <si>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</si>
  <si>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</si>
  <si>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</si>
  <si>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</si>
  <si>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</si>
  <si>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</si>
  <si>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</si>
  <si>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</si>
  <si>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</si>
  <si>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</si>
  <si>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</si>
  <si>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</si>
  <si>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</si>
  <si>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</si>
  <si>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</si>
  <si>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</si>
  <si>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</si>
  <si>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</si>
  <si>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</si>
  <si>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</si>
  <si>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</si>
  <si>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</si>
  <si>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</si>
  <si>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</si>
  <si>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</si>
  <si>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</si>
  <si>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</si>
  <si>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</si>
  <si>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</si>
  <si>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</si>
  <si>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</si>
  <si>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</si>
  <si>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</si>
  <si>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</si>
  <si>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</si>
  <si>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</si>
  <si>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</si>
  <si>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</si>
  <si>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</si>
  <si>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</si>
  <si>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</si>
  <si>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</si>
  <si>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</si>
  <si>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</si>
  <si>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</si>
  <si>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</si>
  <si>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</si>
  <si>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</si>
  <si>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</si>
  <si>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</si>
  <si>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</si>
  <si>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</si>
  <si>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</si>
  <si>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</si>
  <si>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</si>
  <si>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</si>
  <si>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</si>
  <si>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</si>
  <si>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</si>
  <si>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</si>
  <si>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</si>
  <si>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</si>
  <si>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</si>
  <si>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</si>
  <si>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</si>
  <si>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</si>
  <si>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</si>
  <si>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</si>
  <si>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</si>
  <si>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</si>
  <si>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</si>
  <si>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</si>
  <si>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</si>
  <si>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</si>
  <si>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</si>
  <si>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</si>
  <si>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</si>
  <si>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</si>
  <si>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</si>
  <si>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</si>
  <si>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</si>
  <si>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</si>
  <si>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</si>
  <si>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</si>
  <si>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</si>
  <si>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</si>
  <si>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</si>
  <si>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</si>
  <si>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</si>
  <si>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</si>
  <si>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</si>
  <si>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</si>
  <si>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</si>
  <si>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</si>
  <si>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</si>
  <si>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</si>
  <si>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</si>
  <si>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</si>
  <si>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</si>
  <si>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</si>
  <si>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</si>
  <si>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</si>
  <si>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</si>
  <si>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</si>
  <si>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</si>
  <si>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</si>
  <si>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</si>
  <si>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</si>
  <si>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</si>
  <si>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</si>
  <si>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</si>
  <si>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</si>
  <si>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</si>
  <si>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</si>
  <si>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</si>
  <si>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</si>
  <si>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</si>
  <si>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</si>
  <si>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</si>
  <si>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</si>
  <si>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</si>
  <si>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</si>
  <si>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</si>
  <si>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</si>
  <si>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</si>
  <si>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</si>
  <si>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</si>
  <si>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</si>
  <si>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</si>
  <si>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</si>
  <si>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</si>
  <si>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</si>
  <si>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</si>
  <si>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</si>
  <si>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</si>
  <si>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</si>
  <si>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</si>
  <si>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</si>
  <si>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</si>
  <si>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</si>
  <si>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</si>
  <si>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</si>
  <si>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</si>
  <si>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</si>
  <si>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</si>
  <si>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</si>
  <si>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</si>
  <si>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</si>
  <si>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</si>
  <si>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</si>
  <si>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</si>
  <si>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</si>
  <si>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</si>
  <si>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</si>
  <si>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</si>
  <si>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</si>
  <si>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</si>
  <si>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</si>
  <si>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</si>
  <si>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</si>
  <si>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</si>
  <si>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</si>
  <si>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</si>
  <si>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</si>
  <si>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</si>
  <si>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</si>
  <si>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</si>
  <si>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</si>
  <si>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</si>
  <si>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</si>
  <si>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</si>
  <si>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</si>
  <si>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</si>
  <si>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</si>
  <si>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</si>
  <si>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</si>
  <si>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</si>
  <si>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</si>
  <si>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</si>
  <si>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</si>
  <si>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</si>
  <si>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</si>
  <si>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</si>
  <si>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</si>
  <si>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</si>
  <si>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</si>
  <si>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</si>
  <si>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</si>
  <si>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</si>
  <si>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</si>
  <si>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</si>
  <si>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</si>
  <si>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</si>
  <si>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</si>
  <si>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</si>
  <si>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</si>
  <si>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</si>
  <si>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</si>
  <si>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</si>
  <si>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</si>
  <si>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</si>
  <si>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</si>
  <si>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</si>
  <si>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</si>
  <si>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</si>
  <si>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</si>
  <si>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</si>
  <si>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</si>
  <si>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</si>
  <si>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</si>
  <si>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</si>
  <si>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</si>
  <si>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</si>
  <si>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</si>
  <si>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</si>
  <si>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</si>
  <si>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</si>
  <si>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</si>
  <si>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</si>
  <si>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</si>
  <si>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</si>
  <si>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</si>
  <si>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</si>
  <si>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</si>
  <si>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</si>
  <si>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</si>
  <si>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</si>
  <si>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</si>
  <si>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</si>
  <si>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</si>
  <si>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</si>
  <si>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</si>
  <si>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</si>
  <si>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</si>
  <si>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</si>
  <si>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</si>
  <si>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</si>
  <si>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</si>
  <si>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</si>
  <si>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</si>
  <si>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</si>
  <si>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</si>
  <si>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</si>
  <si>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</si>
  <si>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</si>
  <si>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</si>
  <si>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</si>
  <si>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</si>
  <si>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</si>
  <si>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</si>
  <si>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</si>
  <si>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</si>
  <si>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</si>
  <si>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</si>
  <si>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</si>
  <si>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</si>
  <si>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</si>
  <si>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</si>
  <si>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</si>
  <si>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</si>
  <si>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</si>
  <si>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</si>
  <si>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</si>
  <si>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</si>
  <si>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</si>
  <si>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</si>
  <si>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</si>
  <si>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</si>
  <si>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</si>
  <si>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</si>
  <si>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</si>
  <si>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</si>
  <si>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</si>
  <si>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</si>
  <si>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</si>
  <si>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</si>
  <si>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</si>
  <si>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</si>
  <si>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</si>
  <si>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</si>
  <si>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</si>
  <si>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</si>
  <si>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</si>
  <si>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</si>
  <si>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</si>
  <si>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</si>
  <si>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</si>
  <si>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</si>
  <si>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</si>
  <si>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</si>
  <si>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</si>
  <si>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</si>
  <si>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</si>
  <si>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</si>
  <si>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</si>
  <si>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</si>
  <si>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</si>
  <si>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</si>
  <si>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</si>
  <si>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</si>
  <si>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</si>
  <si>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</si>
  <si>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</si>
  <si>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</si>
  <si>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</si>
  <si>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</si>
  <si>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</si>
  <si>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</si>
  <si>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</si>
  <si>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</si>
  <si>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</si>
  <si>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</si>
  <si>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</si>
  <si>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</si>
  <si>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</si>
  <si>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</si>
  <si>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</si>
  <si>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</si>
  <si>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</si>
  <si>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</si>
  <si>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</si>
  <si>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</si>
  <si>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</si>
  <si>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</si>
  <si>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</si>
  <si>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</si>
  <si>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</si>
  <si>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</si>
  <si>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</si>
  <si>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</si>
  <si>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</si>
  <si>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</si>
  <si>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</si>
  <si>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</si>
  <si>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</si>
  <si>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</si>
  <si>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</si>
  <si>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</si>
  <si>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</si>
  <si>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</si>
  <si>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</si>
  <si>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</si>
  <si>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</si>
  <si>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</si>
  <si>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</si>
  <si>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</si>
  <si>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</si>
  <si>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</si>
  <si>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</si>
  <si>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</si>
  <si>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</si>
  <si>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</si>
  <si>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</si>
  <si>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</si>
  <si>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</si>
  <si>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</si>
  <si>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</si>
  <si>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</si>
  <si>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</si>
  <si>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</si>
  <si>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</si>
  <si>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</si>
  <si>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</si>
  <si>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</si>
  <si>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</si>
  <si>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</si>
  <si>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</si>
  <si>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</si>
  <si>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</si>
  <si>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</si>
  <si>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</si>
  <si>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</si>
  <si>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</si>
  <si>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</si>
  <si>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</si>
  <si>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</si>
  <si>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</si>
  <si>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</si>
  <si>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</si>
  <si>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</si>
  <si>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</si>
  <si>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</si>
  <si>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</si>
  <si>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</si>
  <si>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</si>
  <si>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</si>
  <si>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</si>
  <si>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</si>
  <si>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</si>
  <si>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</si>
  <si>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</si>
  <si>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</si>
  <si>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</si>
  <si>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</si>
  <si>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</si>
  <si>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</si>
  <si>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</si>
  <si>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</si>
  <si>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</si>
  <si>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</si>
  <si>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</si>
  <si>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</si>
  <si>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</si>
  <si>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</si>
  <si>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</si>
  <si>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</si>
  <si>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</si>
  <si>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</si>
  <si>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</si>
  <si>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</si>
  <si>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</si>
  <si>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</si>
  <si>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</si>
  <si>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</si>
  <si>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</si>
  <si>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</si>
  <si>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</si>
  <si>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</si>
  <si>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</si>
  <si>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</si>
  <si>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</si>
  <si>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</si>
  <si>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</si>
  <si>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</si>
  <si>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</si>
  <si>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</si>
  <si>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</si>
  <si>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</si>
  <si>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</si>
  <si>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</si>
  <si>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</si>
  <si>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</si>
  <si>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</si>
  <si>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</si>
  <si>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</si>
  <si>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</si>
  <si>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</si>
  <si>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</si>
  <si>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</si>
  <si>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</si>
  <si>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</si>
  <si>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</si>
  <si>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</si>
  <si>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</si>
  <si>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</si>
  <si>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</si>
  <si>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</si>
  <si>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</si>
  <si>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</si>
  <si>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</si>
  <si>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</si>
  <si>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</si>
  <si>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</si>
  <si>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</si>
  <si>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</si>
  <si>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</si>
  <si>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</si>
  <si>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</si>
  <si>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</si>
  <si>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</si>
  <si>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</si>
  <si>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</si>
  <si>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</si>
  <si>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</si>
  <si>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</si>
  <si>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</si>
  <si>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</si>
  <si>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</si>
  <si>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</si>
  <si>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</si>
  <si>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</si>
  <si>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</si>
  <si>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</si>
  <si>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</si>
  <si>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</si>
  <si>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</si>
  <si>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</si>
  <si>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</si>
  <si>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</si>
  <si>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</si>
  <si>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</si>
  <si>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</si>
  <si>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</si>
  <si>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</si>
  <si>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</si>
  <si>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</si>
  <si>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</si>
  <si>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</si>
  <si>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</si>
  <si>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</si>
  <si>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</si>
  <si>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</si>
  <si>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</si>
  <si>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</si>
  <si>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</si>
  <si>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</si>
  <si>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</si>
  <si>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</si>
  <si>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</si>
  <si>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</si>
  <si>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</si>
  <si>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</si>
  <si>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</si>
  <si>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</si>
  <si>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</si>
  <si>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</si>
  <si>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</si>
  <si>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</si>
  <si>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</si>
  <si>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</si>
  <si>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</si>
  <si>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</si>
  <si>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</si>
  <si>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</si>
  <si>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</si>
  <si>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</si>
  <si>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</si>
  <si>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</si>
  <si>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</si>
  <si>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</si>
  <si>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</si>
  <si>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</si>
  <si>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</si>
  <si>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</si>
  <si>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</si>
  <si>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</si>
  <si>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</si>
  <si>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</si>
  <si>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</si>
  <si>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</si>
  <si>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</si>
  <si>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</si>
  <si>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</si>
  <si>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</si>
  <si>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</si>
  <si>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</si>
  <si>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</si>
  <si>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</si>
  <si>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</si>
  <si>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</si>
  <si>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</si>
  <si>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</si>
  <si>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</si>
  <si>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</si>
  <si>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</si>
  <si>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</si>
  <si>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</si>
  <si>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</si>
  <si>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</si>
  <si>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</si>
  <si>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</si>
  <si>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</si>
  <si>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</si>
  <si>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</si>
  <si>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</si>
  <si>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</si>
  <si>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</si>
  <si>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</si>
  <si>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</si>
  <si>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</si>
  <si>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</si>
  <si>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</si>
  <si>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</si>
  <si>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</si>
  <si>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</si>
  <si>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</si>
  <si>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</si>
  <si>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</si>
  <si>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</si>
  <si>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</si>
  <si>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</si>
  <si>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</si>
  <si>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</si>
  <si>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</si>
  <si>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</si>
  <si>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</si>
  <si>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</si>
  <si>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</si>
  <si>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</si>
  <si>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</si>
  <si>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</si>
  <si>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</si>
  <si>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</si>
  <si>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</si>
  <si>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</si>
  <si>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</si>
  <si>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</si>
  <si>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</si>
  <si>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</si>
  <si>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</si>
  <si>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</si>
  <si>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</si>
  <si>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</si>
  <si>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</si>
  <si>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</si>
  <si>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</si>
  <si>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</si>
  <si>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</si>
  <si>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</si>
  <si>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</si>
  <si>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</si>
  <si>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</si>
  <si>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</si>
  <si>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</si>
  <si>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</si>
  <si>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</si>
  <si>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</si>
  <si>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</si>
  <si>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</si>
  <si>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</si>
  <si>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</si>
  <si>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</si>
  <si>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</si>
  <si>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</si>
  <si>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</si>
  <si>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</si>
  <si>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</si>
  <si>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</si>
  <si>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</si>
  <si>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</si>
  <si>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</si>
  <si>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</si>
  <si>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</si>
  <si>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</si>
  <si>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</si>
  <si>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</si>
  <si>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</si>
  <si>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</si>
  <si>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</si>
  <si>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</si>
  <si>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</si>
  <si>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</si>
  <si>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</si>
  <si>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</si>
  <si>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</si>
  <si>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</si>
  <si>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</si>
  <si>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</si>
  <si>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</si>
  <si>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</si>
  <si>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</si>
  <si>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</si>
  <si>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</si>
  <si>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</si>
  <si>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</si>
  <si>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</si>
  <si>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</si>
  <si>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</si>
  <si>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</si>
  <si>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</si>
  <si>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</si>
  <si>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</si>
  <si>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</si>
  <si>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</si>
  <si>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</si>
  <si>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</si>
  <si>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</si>
  <si>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</si>
  <si>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</si>
  <si>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</si>
  <si>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</si>
  <si>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</si>
  <si>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</si>
  <si>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</si>
  <si>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</si>
  <si>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</si>
  <si>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</si>
  <si>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</si>
  <si>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</si>
  <si>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</si>
  <si>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</si>
  <si>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</si>
  <si>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</si>
  <si>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</si>
  <si>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</si>
  <si>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</si>
  <si>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</si>
  <si>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</si>
  <si>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</si>
  <si>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</si>
  <si>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</si>
  <si>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</si>
  <si>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</si>
  <si>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</si>
  <si>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</si>
  <si>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</si>
  <si>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</si>
  <si>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</si>
  <si>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</si>
  <si>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</si>
  <si>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</si>
  <si>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</si>
  <si>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</si>
  <si>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</si>
  <si>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</si>
  <si>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</si>
  <si>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</si>
  <si>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</si>
  <si>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</si>
  <si>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</si>
  <si>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</si>
  <si>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</si>
  <si>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</si>
  <si>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</si>
  <si>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</si>
  <si>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</si>
  <si>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</si>
  <si>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</si>
  <si>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</si>
  <si>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</si>
  <si>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</si>
  <si>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</si>
  <si>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</si>
  <si>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</si>
  <si>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</si>
  <si>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</si>
  <si>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</si>
  <si>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</si>
  <si>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</si>
  <si>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</si>
  <si>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</si>
  <si>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</si>
  <si>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</si>
  <si>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</si>
  <si>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</si>
  <si>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</si>
  <si>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</si>
  <si>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</si>
  <si>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</si>
  <si>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</si>
  <si>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</si>
  <si>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</si>
  <si>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</si>
  <si>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</si>
  <si>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</si>
  <si>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</si>
  <si>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</si>
  <si>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</si>
  <si>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</si>
  <si>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</si>
  <si>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</si>
  <si>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</si>
  <si>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</si>
  <si>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</si>
  <si>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</si>
  <si>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</si>
  <si>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</si>
  <si>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</si>
  <si>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</si>
  <si>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</si>
  <si>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</si>
  <si>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</si>
  <si>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</si>
  <si>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</si>
  <si>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</si>
  <si>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</si>
  <si>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</si>
  <si>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</si>
  <si>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</si>
  <si>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</si>
  <si>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</si>
  <si>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</si>
  <si>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</si>
  <si>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</si>
  <si>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</si>
  <si>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</si>
  <si>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</si>
  <si>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</si>
  <si>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</si>
  <si>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</si>
  <si>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</si>
  <si>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</si>
  <si>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</si>
  <si>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</si>
  <si>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</si>
  <si>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</si>
  <si>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</si>
  <si>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</si>
  <si>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</si>
  <si>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</si>
  <si>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</si>
  <si>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</si>
  <si>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</si>
  <si>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</si>
  <si>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</si>
  <si>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</si>
  <si>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</si>
  <si>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</si>
  <si>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</si>
  <si>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</si>
  <si>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</si>
  <si>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</si>
  <si>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</si>
  <si>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</si>
  <si>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</si>
  <si>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</si>
  <si>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</si>
  <si>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</si>
  <si>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</si>
  <si>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</si>
  <si>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</si>
  <si>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</si>
  <si>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</si>
  <si>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</si>
  <si>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</si>
  <si>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</si>
  <si>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</si>
  <si>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</si>
  <si>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</si>
  <si>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</si>
  <si>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</si>
  <si>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</si>
  <si>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</si>
  <si>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</si>
  <si>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</si>
  <si>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</si>
  <si>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</si>
  <si>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</si>
  <si>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</si>
  <si>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</si>
  <si>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</si>
  <si>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</si>
  <si>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</si>
  <si>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</si>
  <si>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</si>
  <si>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</si>
  <si>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</si>
  <si>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</si>
  <si>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</si>
  <si>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</si>
  <si>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</si>
  <si>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</si>
  <si>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</si>
  <si>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</si>
  <si>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</si>
  <si>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</si>
  <si>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</si>
  <si>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</si>
  <si>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</si>
  <si>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</si>
  <si>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</si>
  <si>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</si>
  <si>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</si>
  <si>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</si>
  <si>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</si>
  <si>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</si>
  <si>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</si>
  <si>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</si>
  <si>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</si>
  <si>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</si>
  <si>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</si>
  <si>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</si>
  <si>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</si>
  <si>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</si>
  <si>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</si>
  <si>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</si>
  <si>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</si>
  <si>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</si>
  <si>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</si>
  <si>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</si>
  <si>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</si>
  <si>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</si>
  <si>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</si>
  <si>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</si>
  <si>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</si>
  <si>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</si>
  <si>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</si>
  <si>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</si>
  <si>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</si>
  <si>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</si>
  <si>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</si>
  <si>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</si>
  <si>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</si>
  <si>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</si>
  <si>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</si>
  <si>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</si>
  <si>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</si>
  <si>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</si>
  <si>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</si>
  <si>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</si>
  <si>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</si>
  <si>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</si>
  <si>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</si>
  <si>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</si>
  <si>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</si>
  <si>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</si>
  <si>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</si>
  <si>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</si>
  <si>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</si>
  <si>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</si>
  <si>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</si>
  <si>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</si>
  <si>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</si>
  <si>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</si>
  <si>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</si>
  <si>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</si>
  <si>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</si>
  <si>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</si>
  <si>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</si>
  <si>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</si>
  <si>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</si>
  <si>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</si>
  <si>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</si>
  <si>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</si>
  <si>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</si>
  <si>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</si>
  <si>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</si>
  <si>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</si>
  <si>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</si>
  <si>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</si>
  <si>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</si>
  <si>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</si>
  <si>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</si>
  <si>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</si>
  <si>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</si>
  <si>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</si>
  <si>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</si>
  <si>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</si>
  <si>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</si>
  <si>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</si>
  <si>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</si>
  <si>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</si>
  <si>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</si>
  <si>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</si>
  <si>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</si>
  <si>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</si>
  <si>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</si>
  <si>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</si>
  <si>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</si>
  <si>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</si>
  <si>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</si>
  <si>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</si>
  <si>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</si>
  <si>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</si>
  <si>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</si>
  <si>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</si>
  <si>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</si>
  <si>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</si>
  <si>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</si>
  <si>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</si>
  <si>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</si>
  <si>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</si>
  <si>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</si>
  <si>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</si>
  <si>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</si>
  <si>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</si>
  <si>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</si>
  <si>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</si>
  <si>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</si>
  <si>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</si>
  <si>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</si>
  <si>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</si>
  <si>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</si>
  <si>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</si>
  <si>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</si>
  <si>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</si>
  <si>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</si>
  <si>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</si>
  <si>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</si>
  <si>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</si>
  <si>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</si>
  <si>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</si>
  <si>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</si>
  <si>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</si>
  <si>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</si>
  <si>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</si>
  <si>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</si>
  <si>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</si>
  <si>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</si>
  <si>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</si>
  <si>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</si>
  <si>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</si>
  <si>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</si>
  <si>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</si>
  <si>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</si>
  <si>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</si>
  <si>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</si>
  <si>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</si>
  <si>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</si>
  <si>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</si>
  <si>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</si>
  <si>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</si>
  <si>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</si>
  <si>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</si>
  <si>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</si>
  <si>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</si>
  <si>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</si>
  <si>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</si>
  <si>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</si>
  <si>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</si>
  <si>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</si>
  <si>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</si>
  <si>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</si>
  <si>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</si>
  <si>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</si>
  <si>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</si>
  <si>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</si>
  <si>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</si>
  <si>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</si>
  <si>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</si>
  <si>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</si>
  <si>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</si>
  <si>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</si>
  <si>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</si>
  <si>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</si>
  <si>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</si>
  <si>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</si>
  <si>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</si>
  <si>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</si>
  <si>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</si>
  <si>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</si>
  <si>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</si>
  <si>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</si>
  <si>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</si>
  <si>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</si>
  <si>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</si>
  <si>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</si>
  <si>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</si>
  <si>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</si>
  <si>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</si>
  <si>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</si>
  <si>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</si>
  <si>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</si>
  <si>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</si>
  <si>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</si>
  <si>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</si>
  <si>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</si>
  <si>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</si>
  <si>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</si>
  <si>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</si>
  <si>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</si>
  <si>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</si>
  <si>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</si>
  <si>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</si>
  <si>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</si>
  <si>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</si>
  <si>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</si>
  <si>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</si>
  <si>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</si>
  <si>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</si>
  <si>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</si>
  <si>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</si>
  <si>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</si>
  <si>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</si>
  <si>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</si>
  <si>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</si>
  <si>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</si>
  <si>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</si>
  <si>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</si>
  <si>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</si>
  <si>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</si>
  <si>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</si>
  <si>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</si>
  <si>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</si>
  <si>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</si>
  <si>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</si>
  <si>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</si>
  <si>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</si>
  <si>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</si>
  <si>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</si>
  <si>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</si>
  <si>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</si>
  <si>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</si>
  <si>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</si>
  <si>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</si>
  <si>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</si>
  <si>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</si>
  <si>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</si>
  <si>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</si>
  <si>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</si>
  <si>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</si>
  <si>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</si>
  <si>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</si>
  <si>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</si>
  <si>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</si>
  <si>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</si>
  <si>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</si>
  <si>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</si>
  <si>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</si>
  <si>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</si>
  <si>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</si>
  <si>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</si>
  <si>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</si>
  <si>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</si>
  <si>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</si>
  <si>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</si>
  <si>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</si>
  <si>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</si>
  <si>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</si>
  <si>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</si>
  <si>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</si>
  <si>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</si>
  <si>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</si>
  <si>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</si>
  <si>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</si>
  <si>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</si>
  <si>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</si>
  <si>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</si>
  <si>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</si>
  <si>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</si>
  <si>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</si>
  <si>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</si>
  <si>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</si>
  <si>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</si>
  <si>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</si>
  <si>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</si>
  <si>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</si>
  <si>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</si>
  <si>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</si>
  <si>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</si>
  <si>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</si>
  <si>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</si>
  <si>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</si>
  <si>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</si>
  <si>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</si>
  <si>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</si>
  <si>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</si>
  <si>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</si>
  <si>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</si>
  <si>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</si>
  <si>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</si>
  <si>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</si>
  <si>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</si>
  <si>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</si>
  <si>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</si>
  <si>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</si>
  <si>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</si>
  <si>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</si>
  <si>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</si>
  <si>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</si>
  <si>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</si>
  <si>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</si>
  <si>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</si>
  <si>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</si>
  <si>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</si>
  <si>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</si>
  <si>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</si>
  <si>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</si>
  <si>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</si>
  <si>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</si>
  <si>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</si>
  <si>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</si>
  <si>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</si>
  <si>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</si>
  <si>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</si>
  <si>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</si>
  <si>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</si>
  <si>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</si>
  <si>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</si>
  <si>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</si>
  <si>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</si>
  <si>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</si>
  <si>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</si>
  <si>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</si>
  <si>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</si>
  <si>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</si>
  <si>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</si>
  <si>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</si>
  <si>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</si>
  <si>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</si>
  <si>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</si>
  <si>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</si>
  <si>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</si>
  <si>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</si>
  <si>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</si>
  <si>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</si>
  <si>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</si>
  <si>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</si>
  <si>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</si>
  <si>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</si>
  <si>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</si>
  <si>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</si>
  <si>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</si>
  <si>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</si>
  <si>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</si>
  <si>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</si>
  <si>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</si>
  <si>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</si>
  <si>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</si>
  <si>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</si>
  <si>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</si>
  <si>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</si>
  <si>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</si>
  <si>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</si>
  <si>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</si>
  <si>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</si>
  <si>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</si>
  <si>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</si>
  <si>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</si>
  <si>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</si>
  <si>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</si>
  <si>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</si>
  <si>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</si>
  <si>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</si>
  <si>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</si>
  <si>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</si>
  <si>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</si>
  <si>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</si>
  <si>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</si>
  <si>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</si>
  <si>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</si>
  <si>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</si>
  <si>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</si>
  <si>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</si>
  <si>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</si>
  <si>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</si>
  <si>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</si>
  <si>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</si>
  <si>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</si>
  <si>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</si>
  <si>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</si>
  <si>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</si>
  <si>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</si>
  <si>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</si>
  <si>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</si>
  <si>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</si>
  <si>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</si>
  <si>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</si>
  <si>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</si>
  <si>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</si>
  <si>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</si>
  <si>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</si>
  <si>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</si>
  <si>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</si>
  <si>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</si>
  <si>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</si>
  <si>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</si>
  <si>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</si>
  <si>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</si>
  <si>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</si>
  <si>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</si>
  <si>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</si>
  <si>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</si>
  <si>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</si>
  <si>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</si>
  <si>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</si>
  <si>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</si>
  <si>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</si>
  <si>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</si>
  <si>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</si>
  <si>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</si>
  <si>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</si>
  <si>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</si>
  <si>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</si>
  <si>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</si>
  <si>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</si>
  <si>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</si>
  <si>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</si>
  <si>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</si>
  <si>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</si>
  <si>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</si>
  <si>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</si>
  <si>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</si>
  <si>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</si>
  <si>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</si>
  <si>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</si>
  <si>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</si>
  <si>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</si>
  <si>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</si>
  <si>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</si>
  <si>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</si>
  <si>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</si>
  <si>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</si>
  <si>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</si>
  <si>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</si>
  <si>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</si>
  <si>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</si>
  <si>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</si>
  <si>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</si>
  <si>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</si>
  <si>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</si>
  <si>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</si>
  <si>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</si>
  <si>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</si>
  <si>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</si>
  <si>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</si>
  <si>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</si>
  <si>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</si>
  <si>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</si>
  <si>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</si>
  <si>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</si>
  <si>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</si>
  <si>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</si>
  <si>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</si>
  <si>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</si>
  <si>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</si>
  <si>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</si>
  <si>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</si>
  <si>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</si>
  <si>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</si>
  <si>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</si>
  <si>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</si>
  <si>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</si>
  <si>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</si>
  <si>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</si>
  <si>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</si>
  <si>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</si>
  <si>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</si>
  <si>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</si>
  <si>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</si>
  <si>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</si>
  <si>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</si>
  <si>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</si>
  <si>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</si>
  <si>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</si>
  <si>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</si>
  <si>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</si>
  <si>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</si>
  <si>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</si>
  <si>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</si>
  <si>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</si>
  <si>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</si>
  <si>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</si>
  <si>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</si>
  <si>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</si>
  <si>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</si>
  <si>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</si>
  <si>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</si>
  <si>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</si>
  <si>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</si>
  <si>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</si>
  <si>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</si>
  <si>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</si>
  <si>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</si>
  <si>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</si>
  <si>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</si>
  <si>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</si>
  <si>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</si>
  <si>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</si>
  <si>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</si>
  <si>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</si>
  <si>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</si>
  <si>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</si>
  <si>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</si>
  <si>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</si>
  <si>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</si>
  <si>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</si>
  <si>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</si>
  <si>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</si>
  <si>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</si>
  <si>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</si>
  <si>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</si>
  <si>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</si>
  <si>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</si>
  <si>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</si>
  <si>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</si>
  <si>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</si>
  <si>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</si>
  <si>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</si>
  <si>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</si>
  <si>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</si>
  <si>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</si>
  <si>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</si>
  <si>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</si>
  <si>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</si>
  <si>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</si>
  <si>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</si>
  <si>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</si>
  <si>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</si>
  <si>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</si>
  <si>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</si>
  <si>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</si>
  <si>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</si>
  <si>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</si>
  <si>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</si>
  <si>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</si>
  <si>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</si>
  <si>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</si>
  <si>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</si>
  <si>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</si>
  <si>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</si>
  <si>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</si>
  <si>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</si>
  <si>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</si>
  <si>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</si>
  <si>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</si>
  <si>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</si>
  <si>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</si>
  <si>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</si>
  <si>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</si>
  <si>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</si>
  <si>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</si>
  <si>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</si>
  <si>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</si>
  <si>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</si>
  <si>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</si>
  <si>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</si>
  <si>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</si>
  <si>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</si>
  <si>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</si>
  <si>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</si>
  <si>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</si>
  <si>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</si>
  <si>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</si>
  <si>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</si>
  <si>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</si>
  <si>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</si>
  <si>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</si>
  <si>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</si>
  <si>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</si>
  <si>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</si>
  <si>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</si>
  <si>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</si>
  <si>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</si>
  <si>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</si>
  <si>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</si>
  <si>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</si>
  <si>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</si>
  <si>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</si>
  <si>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</si>
  <si>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</si>
  <si>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</si>
  <si>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</si>
  <si>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</si>
  <si>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</si>
  <si>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</si>
  <si>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</si>
  <si>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</si>
  <si>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</si>
  <si>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</si>
  <si>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</si>
  <si>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</si>
  <si>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</si>
  <si>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</si>
  <si>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</si>
  <si>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</si>
  <si>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</si>
  <si>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</si>
  <si>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</si>
  <si>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</si>
  <si>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</si>
  <si>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</si>
  <si>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</si>
  <si>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</si>
  <si>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</si>
  <si>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</si>
  <si>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</si>
  <si>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</si>
  <si>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</si>
  <si>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</si>
  <si>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</si>
  <si>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</si>
  <si>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</si>
  <si>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</si>
  <si>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</si>
  <si>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</si>
  <si>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</si>
  <si>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</si>
  <si>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</si>
  <si>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</si>
  <si>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</si>
  <si>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</si>
  <si>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</si>
  <si>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</si>
  <si>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</si>
  <si>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</si>
  <si>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</si>
  <si>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</si>
  <si>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</si>
  <si>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</si>
  <si>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</si>
  <si>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</si>
  <si>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</si>
  <si>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</si>
  <si>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</si>
  <si>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</si>
  <si>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</si>
  <si>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</si>
  <si>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</si>
  <si>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</si>
  <si>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</si>
  <si>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</si>
  <si>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</si>
  <si>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</si>
  <si>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</si>
  <si>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</si>
  <si>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</si>
  <si>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</si>
  <si>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</si>
  <si>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</si>
  <si>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</si>
  <si>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</si>
  <si>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</si>
  <si>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</si>
  <si>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</si>
  <si>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</si>
  <si>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</si>
  <si>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</si>
  <si>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</si>
  <si>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</si>
  <si>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</si>
  <si>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</si>
  <si>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</si>
  <si>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</si>
  <si>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</si>
  <si>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</si>
  <si>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</si>
  <si>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</si>
  <si>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</si>
  <si>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</si>
  <si>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</si>
  <si>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</si>
  <si>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</si>
  <si>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</si>
  <si>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</si>
  <si>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</si>
  <si>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</si>
  <si>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</si>
  <si>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</si>
  <si>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</si>
  <si>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</si>
  <si>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</si>
  <si>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</si>
  <si>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</si>
  <si>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</si>
  <si>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</si>
  <si>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</si>
  <si>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</si>
  <si>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</si>
  <si>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</si>
  <si>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</si>
  <si>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</si>
  <si>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</si>
  <si>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</si>
  <si>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</si>
  <si>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</si>
  <si>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</si>
  <si>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</si>
  <si>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</si>
  <si>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</si>
  <si>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</si>
  <si>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</si>
  <si>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</si>
  <si>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</si>
  <si>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</si>
  <si>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</si>
  <si>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</si>
  <si>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</si>
  <si>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</si>
  <si>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</si>
  <si>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</si>
  <si>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</si>
  <si>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</si>
  <si>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</si>
  <si>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</si>
  <si>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</si>
  <si>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</si>
  <si>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</si>
  <si>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</si>
  <si>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</si>
  <si>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</si>
  <si>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</si>
  <si>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</si>
  <si>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</si>
  <si>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</si>
  <si>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</si>
  <si>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</si>
  <si>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</si>
  <si>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</si>
  <si>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</si>
  <si>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</si>
  <si>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</si>
  <si>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</si>
  <si>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</si>
  <si>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</si>
  <si>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</si>
  <si>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</si>
  <si>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</si>
  <si>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</si>
  <si>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</si>
  <si>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</si>
  <si>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</si>
  <si>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</si>
  <si>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</si>
  <si>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</si>
  <si>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</si>
  <si>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</si>
  <si>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</si>
  <si>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</si>
  <si>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</si>
  <si>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</si>
  <si>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</si>
  <si>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</si>
  <si>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</si>
  <si>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</si>
  <si>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</si>
  <si>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</si>
  <si>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</si>
  <si>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</si>
  <si>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</si>
  <si>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</si>
  <si>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</si>
  <si>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</si>
  <si>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</si>
  <si>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</si>
  <si>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</si>
  <si>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</si>
  <si>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</si>
  <si>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</si>
  <si>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</si>
  <si>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</si>
  <si>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</si>
  <si>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</si>
  <si>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</si>
  <si>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</si>
  <si>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</si>
  <si>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</si>
  <si>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</si>
  <si>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</si>
  <si>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</si>
  <si>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</si>
  <si>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</si>
  <si>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</si>
  <si>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</si>
  <si>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</si>
  <si>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</si>
  <si>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</si>
  <si>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</si>
  <si>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</si>
  <si>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</si>
  <si>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</si>
  <si>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</si>
  <si>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</si>
  <si>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</si>
  <si>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</si>
  <si>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</si>
  <si>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</si>
  <si>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</si>
  <si>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</si>
  <si>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</si>
  <si>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</si>
  <si>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</si>
  <si>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</si>
  <si>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</si>
  <si>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</si>
  <si>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</si>
  <si>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</si>
  <si>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</si>
  <si>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</si>
  <si>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</si>
  <si>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</si>
  <si>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</si>
  <si>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</si>
  <si>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</si>
  <si>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</si>
  <si>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</si>
  <si>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</si>
  <si>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</si>
  <si>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</si>
  <si>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</si>
  <si>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</si>
  <si>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</si>
  <si>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</si>
  <si>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</si>
  <si>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</si>
  <si>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</si>
  <si>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</si>
  <si>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</si>
  <si>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</si>
  <si>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</si>
  <si>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</si>
  <si>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</si>
  <si>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</si>
  <si>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</si>
  <si>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</si>
  <si>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</si>
  <si>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</si>
  <si>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</si>
  <si>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</si>
  <si>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</si>
  <si>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</si>
  <si>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</si>
  <si>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</si>
  <si>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</si>
  <si>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</si>
  <si>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</si>
  <si>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</si>
  <si>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</si>
  <si>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</si>
  <si>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</si>
  <si>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</si>
  <si>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</si>
  <si>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</si>
  <si>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</si>
  <si>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</si>
  <si>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</si>
  <si>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</si>
  <si>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</si>
  <si>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</si>
  <si>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</si>
  <si>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</si>
  <si>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</si>
  <si>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</si>
  <si>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</si>
  <si>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</si>
  <si>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</si>
  <si>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</si>
  <si>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</si>
  <si>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</si>
  <si>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</si>
  <si>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</si>
  <si>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</si>
  <si>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</si>
  <si>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</si>
  <si>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</si>
  <si>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</si>
  <si>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</si>
  <si>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</si>
  <si>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</si>
  <si>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</si>
  <si>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</si>
  <si>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</si>
  <si>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</si>
  <si>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</si>
  <si>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</si>
  <si>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</si>
  <si>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</si>
  <si>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</si>
  <si>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</si>
  <si>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</si>
  <si>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</si>
  <si>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</si>
  <si>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</si>
  <si>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</si>
  <si>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</si>
  <si>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</si>
  <si>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</si>
  <si>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</si>
  <si>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</si>
  <si>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</si>
  <si>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</si>
  <si>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</si>
  <si>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</si>
  <si>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</si>
  <si>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</si>
  <si>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</si>
  <si>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</si>
  <si>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</si>
  <si>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</si>
  <si>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</si>
  <si>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</si>
  <si>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</si>
  <si>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</si>
  <si>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</si>
  <si>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</si>
  <si>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</si>
  <si>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</si>
  <si>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</si>
  <si>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</si>
  <si>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</si>
  <si>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</si>
  <si>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</si>
  <si>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</si>
  <si>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</si>
  <si>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</si>
  <si>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</si>
  <si>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</si>
  <si>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</si>
  <si>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</si>
  <si>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</si>
  <si>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</si>
  <si>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</si>
  <si>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</si>
  <si>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</si>
  <si>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</si>
  <si>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</si>
  <si>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</si>
  <si>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</si>
  <si>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</si>
  <si>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</si>
  <si>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</si>
  <si>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</si>
  <si>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</si>
  <si>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</si>
  <si>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</si>
  <si>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</si>
  <si>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</si>
  <si>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</si>
  <si>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</si>
  <si>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</si>
  <si>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</si>
  <si>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</si>
  <si>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</si>
  <si>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</si>
  <si>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</si>
  <si>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</si>
  <si>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</si>
  <si>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</si>
  <si>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</si>
  <si>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</si>
  <si>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</si>
  <si>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</si>
  <si>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</si>
  <si>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</si>
  <si>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</si>
  <si>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</si>
  <si>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</si>
  <si>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</si>
  <si>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</si>
  <si>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</si>
  <si>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</si>
  <si>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</si>
  <si>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</si>
  <si>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</si>
  <si>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</si>
  <si>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</si>
  <si>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</si>
  <si>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</si>
  <si>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</si>
  <si>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</si>
  <si>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</si>
  <si>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</si>
  <si>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</si>
  <si>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</si>
  <si>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</si>
  <si>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</si>
  <si>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</si>
  <si>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</si>
  <si>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</si>
  <si>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</si>
  <si>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</si>
  <si>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</si>
  <si>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</si>
  <si>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</si>
  <si>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</si>
  <si>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</si>
  <si>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</si>
  <si>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</si>
  <si>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</si>
  <si>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</si>
  <si>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</si>
  <si>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</si>
  <si>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</si>
  <si>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</si>
  <si>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</si>
  <si>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</si>
  <si>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</si>
  <si>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</si>
  <si>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</si>
  <si>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</si>
  <si>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</si>
  <si>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</si>
  <si>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</si>
  <si>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</si>
  <si>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</si>
  <si>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</si>
  <si>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</si>
  <si>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</si>
  <si>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</si>
  <si>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</si>
  <si>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</si>
  <si>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</si>
  <si>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</si>
  <si>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</si>
  <si>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</si>
  <si>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</si>
  <si>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</si>
  <si>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</si>
  <si>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</si>
  <si>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</si>
  <si>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</si>
  <si>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</si>
  <si>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</si>
  <si>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</si>
  <si>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</si>
  <si>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</si>
  <si>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</si>
  <si>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</si>
  <si>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</si>
  <si>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</si>
  <si>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</si>
  <si>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</si>
  <si>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</si>
  <si>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</si>
  <si>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</si>
  <si>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</si>
  <si>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</si>
  <si>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</si>
  <si>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</si>
  <si>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</si>
  <si>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</si>
  <si>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</si>
  <si>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</si>
  <si>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</si>
  <si>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</si>
  <si>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</si>
  <si>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</si>
  <si>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</si>
  <si>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</si>
  <si>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</si>
  <si>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</si>
  <si>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</si>
  <si>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</si>
  <si>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</si>
  <si>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</si>
  <si>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</si>
  <si>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</si>
  <si>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</si>
  <si>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</si>
  <si>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</si>
  <si>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</si>
  <si>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</si>
  <si>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</si>
  <si>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</si>
  <si>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</si>
  <si>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</si>
  <si>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</si>
  <si>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</si>
  <si>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</si>
  <si>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</si>
  <si>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</si>
  <si>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</si>
  <si>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</si>
  <si>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</si>
  <si>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</si>
  <si>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</si>
  <si>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</si>
  <si>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</si>
  <si>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</si>
  <si>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</si>
  <si>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</si>
  <si>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</si>
  <si>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</si>
  <si>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</si>
  <si>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</si>
  <si>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</si>
  <si>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</si>
  <si>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</si>
  <si>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</si>
  <si>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</si>
  <si>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</si>
  <si>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</si>
  <si>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</si>
  <si>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</si>
  <si>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</si>
  <si>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</si>
  <si>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</si>
  <si>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</si>
  <si>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</si>
  <si>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</si>
  <si>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</si>
  <si>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</si>
  <si>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</si>
  <si>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</si>
  <si>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</si>
  <si>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</si>
  <si>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</si>
  <si>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</si>
  <si>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</si>
  <si>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</si>
  <si>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</si>
  <si>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</si>
  <si>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</si>
  <si>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</si>
  <si>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</si>
  <si>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</si>
  <si>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</si>
  <si>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</si>
  <si>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</si>
  <si>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</si>
  <si>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</si>
  <si>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</si>
  <si>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</si>
  <si>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</si>
  <si>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</si>
  <si>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</si>
  <si>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</si>
  <si>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</si>
  <si>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</si>
  <si>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</si>
  <si>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</si>
  <si>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</si>
  <si>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</si>
  <si>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</si>
  <si>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</si>
  <si>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</si>
  <si>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</si>
  <si>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</si>
  <si>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</si>
  <si>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</si>
  <si>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</si>
  <si>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</si>
  <si>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</si>
  <si>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</si>
  <si>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</si>
  <si>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</si>
  <si>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</si>
  <si>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</si>
  <si>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</si>
  <si>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</si>
  <si>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</si>
  <si>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</si>
  <si>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</si>
  <si>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</si>
  <si>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</si>
  <si>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</si>
  <si>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</si>
  <si>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</si>
  <si>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</si>
  <si>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</si>
  <si>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</si>
  <si>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</si>
  <si>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</si>
  <si>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</si>
  <si>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</si>
  <si>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</si>
  <si>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</si>
  <si>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</si>
  <si>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</si>
  <si>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</si>
  <si>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</si>
  <si>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</si>
  <si>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</si>
  <si>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</si>
  <si>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</si>
  <si>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</si>
  <si>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</si>
  <si>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</si>
  <si>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</si>
  <si>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</si>
  <si>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</si>
  <si>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</si>
  <si>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</si>
  <si>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</si>
  <si>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</si>
  <si>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</si>
  <si>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</si>
  <si>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</si>
  <si>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</si>
  <si>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</si>
  <si>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</si>
  <si>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</si>
  <si>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</si>
  <si>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</si>
  <si>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</si>
  <si>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</si>
  <si>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</si>
  <si>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</si>
  <si>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</si>
  <si>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</si>
  <si>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</si>
  <si>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</si>
  <si>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</si>
  <si>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</si>
  <si>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</si>
  <si>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</si>
  <si>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</si>
  <si>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</si>
  <si>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</si>
  <si>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</si>
  <si>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</si>
  <si>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</si>
  <si>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</si>
  <si>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</si>
  <si>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</si>
  <si>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</si>
  <si>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</si>
  <si>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</si>
  <si>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</si>
  <si>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</si>
  <si>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</si>
  <si>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</si>
  <si>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</si>
  <si>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</si>
  <si>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</si>
  <si>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</si>
  <si>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</si>
  <si>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</si>
  <si>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</si>
  <si>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</si>
  <si>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</si>
  <si>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</si>
  <si>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</si>
  <si>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</si>
  <si>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</si>
  <si>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</si>
  <si>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</si>
  <si>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</si>
  <si>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</si>
  <si>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</si>
  <si>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</si>
  <si>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</si>
  <si>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</si>
  <si>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</si>
  <si>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</si>
  <si>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</si>
  <si>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</si>
  <si>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</si>
  <si>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</si>
  <si>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</si>
  <si>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</si>
  <si>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</si>
  <si>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</si>
  <si>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</si>
  <si>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</si>
  <si>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</si>
  <si>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</si>
  <si>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</si>
  <si>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</si>
  <si>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</si>
  <si>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</si>
  <si>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</si>
  <si>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</si>
  <si>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</si>
  <si>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</si>
  <si>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</si>
  <si>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</si>
  <si>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</si>
  <si>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</si>
  <si>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</si>
  <si>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</si>
  <si>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</si>
  <si>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</si>
  <si>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</si>
  <si>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</si>
  <si>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</si>
  <si>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</si>
  <si>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</si>
  <si>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</si>
  <si>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</si>
  <si>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</si>
  <si>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</si>
  <si>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</si>
  <si>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</si>
  <si>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</si>
  <si>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</si>
  <si>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</si>
  <si>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</si>
  <si>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</si>
  <si>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</si>
  <si>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</si>
  <si>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</si>
  <si>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</si>
  <si>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</si>
  <si>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</si>
  <si>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</si>
  <si>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</si>
  <si>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</si>
  <si>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</si>
  <si>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</si>
  <si>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</si>
  <si>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</si>
  <si>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</si>
  <si>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</si>
  <si>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</si>
  <si>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</si>
  <si>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</si>
  <si>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</si>
  <si>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</si>
  <si>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</si>
  <si>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</si>
  <si>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</si>
  <si>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</si>
  <si>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</si>
  <si>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</si>
  <si>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</si>
  <si>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</si>
  <si>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</si>
  <si>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</si>
  <si>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</si>
  <si>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</si>
  <si>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</si>
  <si>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</si>
  <si>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</si>
  <si>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</si>
  <si>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</si>
  <si>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</si>
  <si>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</si>
  <si>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</si>
  <si>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</si>
  <si>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</si>
  <si>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</si>
  <si>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</si>
  <si>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</si>
  <si>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</si>
  <si>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</si>
  <si>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</si>
  <si>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</si>
  <si>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</si>
  <si>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</si>
  <si>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</si>
  <si>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</si>
  <si>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</si>
  <si>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</si>
  <si>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</si>
  <si>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</si>
  <si>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</si>
  <si>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</si>
  <si>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</si>
  <si>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</si>
  <si>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</si>
  <si>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</si>
  <si>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</si>
  <si>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</si>
  <si>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</si>
  <si>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</si>
  <si>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</si>
  <si>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</si>
  <si>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</si>
  <si>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</si>
  <si>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</si>
  <si>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</si>
  <si>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</si>
  <si>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</si>
  <si>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</si>
  <si>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</si>
  <si>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</si>
  <si>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</si>
  <si>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</si>
  <si>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</si>
  <si>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</si>
  <si>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</si>
  <si>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</si>
  <si>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</si>
  <si>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</si>
  <si>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</si>
  <si>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</si>
  <si>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</si>
  <si>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</si>
  <si>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</si>
  <si>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</si>
  <si>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</si>
  <si>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</si>
  <si>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</si>
  <si>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</si>
  <si>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</si>
  <si>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</si>
  <si>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</si>
  <si>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</si>
  <si>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</si>
  <si>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</si>
  <si>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</si>
  <si>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</si>
  <si>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</si>
  <si>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</si>
  <si>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</si>
  <si>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</si>
  <si>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</si>
  <si>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</si>
  <si>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</si>
  <si>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</si>
  <si>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</si>
  <si>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</si>
  <si>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</si>
  <si>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</si>
  <si>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</si>
  <si>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</si>
  <si>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</si>
  <si>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</si>
  <si>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</si>
  <si>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</si>
  <si>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</si>
  <si>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</si>
  <si>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</si>
  <si>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</si>
  <si>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</si>
  <si>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</si>
  <si>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</si>
  <si>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</si>
  <si>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</si>
  <si>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</si>
  <si>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</si>
  <si>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</si>
  <si>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</si>
  <si>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</si>
  <si>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</si>
  <si>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</si>
  <si>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</si>
  <si>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</si>
  <si>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</si>
  <si>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</si>
  <si>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</si>
  <si>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</si>
  <si>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</si>
  <si>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</si>
  <si>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</si>
  <si>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</si>
  <si>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</si>
  <si>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</si>
  <si>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</si>
  <si>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</si>
  <si>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</si>
  <si>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</si>
  <si>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</si>
  <si>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</si>
  <si>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</si>
  <si>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</si>
  <si>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</si>
  <si>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</si>
  <si>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</si>
  <si>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</si>
  <si>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</si>
  <si>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</si>
  <si>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</si>
  <si>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</si>
  <si>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</si>
  <si>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</si>
  <si>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</si>
  <si>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</si>
  <si>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</si>
  <si>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</si>
  <si>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</si>
  <si>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</si>
  <si>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</si>
  <si>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</si>
  <si>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</si>
  <si>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</si>
  <si>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</si>
  <si>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</si>
  <si>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</si>
  <si>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</si>
  <si>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</si>
  <si>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</si>
  <si>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</si>
  <si>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</si>
  <si>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</si>
  <si>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</si>
  <si>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</si>
  <si>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</si>
  <si>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</si>
  <si>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</si>
  <si>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</si>
  <si>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</si>
  <si>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</si>
  <si>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</si>
  <si>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</si>
  <si>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</si>
  <si>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</si>
  <si>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</si>
  <si>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</si>
  <si>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</si>
  <si>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</si>
  <si>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</si>
  <si>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</si>
  <si>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</si>
  <si>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</si>
  <si>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</si>
  <si>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</si>
  <si>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</si>
  <si>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</si>
  <si>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</si>
  <si>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</si>
  <si>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</si>
  <si>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</si>
  <si>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</si>
  <si>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</si>
  <si>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</si>
  <si>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</si>
  <si>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</si>
  <si>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</si>
  <si>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</si>
  <si>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</si>
  <si>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</si>
  <si>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</si>
  <si>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</si>
  <si>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</si>
  <si>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</si>
  <si>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</si>
  <si>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</si>
  <si>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</si>
  <si>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</si>
  <si>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</si>
  <si>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</si>
  <si>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</si>
  <si>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</si>
  <si>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</si>
  <si>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</si>
  <si>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</si>
  <si>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</si>
  <si>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</si>
  <si>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</si>
  <si>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</si>
  <si>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</si>
  <si>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</si>
  <si>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</si>
  <si>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</si>
  <si>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</si>
  <si>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</si>
  <si>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</si>
  <si>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</si>
  <si>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</si>
  <si>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</si>
  <si>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</si>
  <si>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</si>
  <si>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</si>
  <si>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</si>
  <si>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</si>
  <si>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</si>
  <si>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</si>
  <si>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</si>
  <si>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</si>
  <si>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</si>
  <si>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</si>
  <si>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</si>
  <si>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</si>
  <si>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</si>
  <si>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</si>
  <si>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</si>
  <si>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</si>
  <si>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</si>
  <si>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</si>
  <si>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</si>
  <si>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</si>
  <si>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</si>
  <si>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</si>
  <si>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</si>
  <si>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</si>
  <si>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</si>
  <si>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</si>
  <si>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</si>
  <si>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</si>
  <si>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</si>
  <si>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</si>
  <si>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</si>
  <si>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</si>
  <si>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</si>
  <si>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</si>
  <si>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</si>
  <si>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</si>
  <si>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</si>
  <si>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</si>
  <si>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</si>
  <si>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</si>
  <si>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</si>
  <si>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</si>
  <si>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</si>
  <si>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</si>
  <si>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</si>
  <si>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</si>
  <si>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</si>
  <si>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</si>
  <si>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</si>
  <si>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</si>
  <si>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</si>
  <si>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</si>
  <si>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</si>
  <si>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</si>
  <si>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</si>
  <si>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</si>
  <si>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</si>
  <si>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</si>
  <si>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</si>
  <si>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</si>
  <si>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</si>
  <si>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</si>
  <si>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</si>
  <si>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</si>
  <si>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</si>
  <si>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</si>
  <si>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</si>
  <si>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</si>
  <si>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</si>
  <si>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</si>
  <si>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</si>
  <si>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</si>
  <si>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</si>
  <si>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</si>
  <si>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</si>
  <si>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</si>
  <si>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</si>
  <si>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</si>
  <si>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</si>
  <si>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</si>
  <si>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</si>
  <si>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</si>
  <si>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</si>
  <si>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</si>
  <si>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</si>
  <si>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</si>
  <si>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</si>
  <si>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</si>
  <si>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</si>
  <si>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</si>
  <si>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</si>
  <si>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</si>
  <si>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</si>
  <si>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</si>
  <si>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</si>
  <si>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</si>
  <si>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</si>
  <si>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</si>
  <si>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</si>
  <si>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</si>
  <si>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</si>
  <si>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</si>
  <si>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</si>
  <si>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</si>
  <si>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</si>
  <si>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</si>
  <si>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</si>
  <si>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</si>
  <si>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</si>
  <si>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</si>
  <si>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</si>
  <si>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</si>
  <si>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</si>
  <si>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</si>
  <si>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</si>
  <si>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</si>
  <si>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</si>
  <si>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</si>
  <si>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</si>
  <si>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</si>
  <si>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</si>
  <si>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</si>
  <si>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</si>
  <si>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</si>
  <si>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</si>
  <si>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</si>
  <si>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</si>
  <si>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</si>
  <si>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</si>
  <si>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</si>
  <si>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</si>
  <si>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</si>
  <si>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</si>
  <si>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</si>
  <si>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</si>
  <si>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</si>
  <si>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</si>
  <si>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</si>
  <si>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</si>
  <si>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</si>
  <si>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</si>
  <si>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</si>
  <si>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</si>
  <si>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</si>
  <si>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</si>
  <si>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</si>
  <si>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</si>
  <si>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</si>
  <si>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</si>
  <si>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</si>
  <si>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</si>
  <si>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</si>
  <si>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</si>
  <si>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</si>
  <si>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</si>
  <si>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</si>
  <si>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</si>
  <si>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</si>
  <si>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</si>
  <si>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</si>
  <si>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</si>
  <si>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</si>
  <si>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</si>
  <si>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</si>
  <si>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</si>
  <si>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</si>
  <si>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</si>
  <si>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</si>
  <si>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</si>
  <si>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</si>
  <si>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</si>
  <si>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</si>
  <si>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</si>
  <si>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</si>
  <si>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</si>
  <si>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</si>
  <si>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</si>
  <si>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</si>
  <si>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</si>
  <si>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</si>
  <si>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</si>
  <si>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</si>
  <si>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</si>
  <si>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</si>
  <si>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</si>
  <si>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</si>
  <si>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</si>
  <si>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</si>
  <si>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</si>
  <si>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</si>
  <si>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</si>
  <si>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</si>
  <si>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</si>
  <si>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</si>
  <si>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</si>
  <si>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</si>
  <si>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</si>
  <si>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</si>
  <si>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</si>
  <si>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</si>
  <si>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</si>
  <si>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</si>
  <si>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</si>
  <si>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</si>
  <si>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</si>
  <si>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</si>
  <si>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</si>
  <si>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</si>
  <si>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</si>
  <si>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</si>
  <si>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</si>
  <si>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</si>
  <si>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</si>
  <si>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</si>
  <si>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</si>
  <si>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</si>
  <si>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</si>
  <si>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</si>
  <si>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</si>
  <si>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</si>
  <si>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</si>
  <si>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</si>
  <si>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</si>
  <si>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</si>
  <si>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</si>
  <si>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</si>
  <si>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</si>
  <si>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</si>
  <si>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</si>
  <si>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</si>
  <si>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</si>
  <si>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</si>
  <si>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</si>
  <si>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</si>
  <si>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</si>
  <si>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</si>
  <si>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</si>
  <si>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</si>
  <si>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</si>
  <si>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</si>
  <si>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</si>
  <si>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</si>
  <si>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</si>
  <si>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</si>
  <si>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</si>
  <si>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</si>
  <si>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</si>
  <si>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</si>
  <si>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</si>
  <si>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</si>
  <si>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</si>
  <si>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</si>
  <si>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</si>
  <si>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</si>
  <si>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</si>
  <si>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</si>
  <si>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</si>
  <si>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</si>
  <si>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</si>
  <si>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</si>
  <si>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</si>
  <si>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</si>
  <si>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</si>
  <si>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</si>
  <si>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</si>
  <si>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</si>
  <si>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</si>
  <si>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</si>
  <si>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</si>
  <si>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</si>
  <si>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</si>
  <si>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</si>
  <si>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</si>
  <si>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</si>
  <si>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</si>
  <si>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</si>
  <si>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</si>
  <si>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</si>
  <si>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</si>
  <si>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</si>
  <si>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</si>
  <si>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</si>
  <si>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</si>
  <si>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</si>
  <si>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</si>
  <si>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</si>
  <si>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</si>
  <si>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</si>
  <si>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</si>
  <si>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</si>
  <si>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</si>
  <si>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</si>
  <si>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</si>
  <si>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</si>
  <si>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</si>
  <si>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</si>
  <si>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</si>
  <si>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</si>
  <si>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</si>
  <si>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</si>
  <si>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</si>
  <si>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</si>
  <si>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</si>
  <si>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</si>
  <si>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</si>
  <si>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</si>
  <si>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</si>
  <si>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</si>
  <si>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</si>
  <si>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</si>
  <si>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</si>
  <si>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</si>
  <si>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</si>
  <si>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</si>
  <si>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</si>
  <si>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</si>
  <si>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</si>
  <si>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</si>
  <si>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</si>
  <si>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</si>
  <si>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</si>
  <si>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</si>
  <si>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</si>
  <si>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</si>
  <si>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</si>
  <si>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</si>
  <si>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</si>
  <si>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</si>
  <si>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</si>
  <si>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</si>
  <si>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</si>
  <si>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</si>
  <si>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</si>
  <si>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</si>
  <si>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</si>
  <si>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</si>
  <si>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</si>
  <si>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</si>
  <si>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</si>
  <si>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</si>
  <si>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</si>
  <si>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</si>
  <si>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</si>
  <si>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</si>
  <si>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</si>
  <si>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</si>
  <si>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</si>
  <si>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</si>
  <si>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</si>
  <si>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</si>
  <si>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</si>
  <si>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</si>
  <si>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</si>
  <si>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</si>
  <si>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</si>
  <si>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</si>
  <si>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</si>
  <si>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</si>
  <si>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</si>
  <si>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</si>
  <si>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</si>
  <si>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</si>
  <si>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</si>
  <si>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</si>
  <si>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</si>
  <si>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</si>
  <si>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</si>
  <si>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</si>
  <si>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</si>
  <si>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</si>
  <si>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</si>
  <si>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</si>
  <si>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</si>
  <si>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</si>
  <si>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</si>
  <si>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</si>
  <si>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</si>
  <si>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</si>
  <si>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</si>
  <si>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</si>
  <si>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</si>
  <si>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</si>
  <si>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</si>
  <si>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</si>
  <si>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</si>
  <si>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</si>
  <si>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</si>
  <si>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</si>
  <si>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</si>
  <si>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</si>
  <si>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</si>
  <si>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</si>
  <si>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</si>
  <si>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</si>
  <si>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</si>
  <si>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</si>
  <si>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</si>
  <si>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</si>
  <si>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</si>
  <si>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</si>
  <si>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</si>
  <si>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</si>
  <si>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</si>
  <si>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</si>
  <si>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</si>
  <si>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</si>
  <si>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</si>
  <si>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</si>
  <si>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</si>
  <si>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</si>
  <si>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</si>
  <si>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</si>
  <si>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</si>
  <si>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</si>
  <si>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</si>
  <si>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</si>
  <si>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</si>
  <si>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</si>
  <si>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</si>
  <si>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</si>
  <si>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</si>
  <si>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</si>
  <si>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</si>
  <si>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</si>
  <si>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</si>
  <si>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</si>
  <si>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</si>
  <si>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</si>
  <si>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</si>
  <si>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</si>
  <si>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</si>
  <si>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</si>
  <si>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</si>
  <si>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</si>
  <si>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</si>
  <si>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</si>
  <si>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</si>
  <si>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</si>
  <si>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</si>
  <si>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</si>
  <si>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</si>
  <si>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</si>
  <si>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</si>
  <si>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</si>
  <si>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</si>
  <si>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</si>
  <si>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</si>
  <si>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</si>
  <si>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</si>
  <si>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</si>
  <si>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</si>
  <si>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</si>
  <si>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</si>
  <si>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</si>
  <si>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</si>
  <si>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</si>
  <si>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</si>
  <si>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</si>
  <si>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</si>
  <si>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</si>
  <si>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</si>
  <si>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</si>
  <si>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</si>
  <si>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</si>
  <si>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</si>
  <si>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</si>
  <si>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</si>
  <si>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</si>
  <si>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</si>
  <si>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</si>
  <si>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</si>
  <si>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</si>
  <si>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</si>
  <si>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</si>
  <si>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</si>
  <si>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</si>
  <si>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</si>
  <si>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</si>
  <si>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</si>
  <si>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</si>
  <si>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</si>
  <si>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</si>
  <si>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</si>
  <si>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</si>
  <si>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</si>
  <si>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</si>
  <si>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</si>
  <si>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</si>
  <si>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</si>
  <si>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</si>
  <si>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</si>
  <si>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</si>
  <si>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</si>
  <si>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</si>
  <si>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</si>
  <si>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</si>
  <si>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</si>
  <si>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</si>
  <si>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</si>
  <si>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</si>
  <si>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</si>
  <si>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</si>
  <si>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</si>
  <si>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</si>
  <si>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</si>
  <si>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</si>
  <si>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</si>
  <si>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</si>
  <si>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</si>
  <si>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</si>
  <si>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</si>
  <si>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</si>
  <si>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</si>
  <si>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</si>
  <si>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</si>
  <si>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</si>
  <si>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</si>
  <si>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</si>
  <si>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</si>
  <si>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</si>
  <si>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</si>
  <si>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</si>
  <si>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</si>
  <si>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</si>
  <si>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</si>
  <si>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</si>
  <si>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</si>
  <si>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</si>
  <si>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</si>
  <si>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</si>
  <si>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</si>
  <si>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</si>
  <si>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</si>
  <si>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</si>
  <si>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</si>
  <si>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</si>
  <si>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</si>
  <si>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</si>
  <si>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</si>
  <si>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</si>
  <si>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</si>
  <si>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</si>
  <si>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</si>
  <si>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</si>
  <si>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</si>
  <si>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</si>
  <si>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</si>
  <si>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</si>
  <si>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</si>
  <si>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</si>
  <si>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</si>
  <si>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</si>
  <si>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</si>
  <si>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</si>
  <si>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</si>
  <si>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</si>
  <si>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</si>
  <si>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</si>
  <si>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</si>
  <si>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</si>
  <si>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</si>
  <si>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</si>
  <si>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</si>
  <si>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</si>
  <si>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</si>
  <si>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</si>
  <si>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</si>
  <si>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</si>
  <si>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</si>
  <si>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</si>
  <si>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</si>
  <si>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</si>
  <si>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</si>
  <si>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</si>
  <si>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</si>
  <si>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</si>
  <si>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</si>
  <si>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</si>
  <si>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</si>
  <si>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</si>
  <si>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</si>
  <si>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</si>
  <si>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</si>
  <si>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</si>
  <si>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</si>
  <si>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</si>
  <si>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</si>
  <si>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</si>
  <si>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</si>
  <si>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</si>
  <si>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</si>
  <si>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</si>
  <si>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</si>
  <si>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</si>
  <si>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</si>
  <si>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</si>
  <si>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</si>
  <si>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</si>
  <si>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</si>
  <si>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</si>
  <si>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</si>
  <si>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</si>
  <si>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</si>
  <si>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</si>
  <si>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</si>
  <si>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</si>
  <si>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</si>
  <si>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</si>
  <si>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</si>
  <si>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</si>
  <si>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</si>
  <si>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</si>
  <si>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</si>
  <si>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</si>
  <si>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</si>
  <si>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</si>
  <si>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</si>
  <si>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</si>
  <si>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</si>
  <si>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</si>
  <si>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</si>
  <si>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</si>
  <si>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</si>
  <si>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</si>
  <si>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</si>
  <si>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</si>
  <si>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</si>
  <si>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</si>
  <si>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</si>
  <si>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</si>
  <si>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</si>
  <si>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</si>
  <si>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</si>
  <si>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</si>
  <si>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</si>
  <si>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</si>
  <si>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</si>
  <si>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</si>
  <si>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</si>
  <si>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</si>
  <si>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</si>
  <si>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</si>
  <si>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</si>
  <si>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</si>
  <si>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</si>
  <si>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</si>
  <si>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</si>
  <si>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</si>
  <si>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</si>
  <si>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</si>
  <si>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</si>
  <si>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</si>
  <si>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</si>
  <si>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</si>
  <si>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</si>
  <si>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</si>
  <si>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</si>
  <si>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</si>
  <si>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</si>
  <si>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</si>
  <si>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</si>
  <si>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</si>
  <si>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</si>
  <si>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</si>
  <si>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</si>
  <si>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</si>
  <si>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</si>
  <si>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</si>
  <si>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</si>
  <si>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</si>
  <si>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</si>
  <si>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</si>
  <si>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</si>
  <si>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</si>
  <si>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</si>
  <si>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</si>
  <si>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</si>
  <si>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</si>
  <si>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</si>
  <si>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</si>
  <si>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</si>
  <si>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</si>
  <si>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</si>
  <si>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</si>
  <si>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</si>
  <si>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</si>
  <si>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</si>
  <si>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</si>
  <si>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</si>
  <si>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</si>
  <si>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</si>
  <si>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</si>
  <si>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</si>
  <si>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</si>
  <si>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</si>
  <si>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</si>
  <si>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</si>
  <si>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</si>
  <si>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</si>
  <si>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</si>
  <si>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</si>
  <si>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</si>
  <si>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</si>
  <si>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</si>
  <si>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</si>
  <si>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</si>
  <si>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</si>
  <si>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</si>
  <si>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</si>
  <si>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</si>
  <si>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</si>
  <si>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</si>
  <si>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</si>
  <si>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</si>
  <si>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</si>
  <si>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</si>
  <si>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</si>
  <si>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</si>
  <si>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</si>
  <si>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</si>
  <si>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</si>
  <si>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</si>
  <si>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</si>
  <si>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</si>
  <si>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</si>
  <si>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</si>
  <si>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</si>
  <si>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</si>
  <si>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</si>
  <si>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</si>
  <si>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</si>
  <si>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</si>
  <si>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</si>
  <si>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</si>
  <si>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</si>
  <si>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</si>
  <si>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</si>
  <si>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</si>
  <si>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</si>
  <si>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</si>
  <si>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</si>
  <si>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</si>
  <si>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</si>
  <si>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</si>
  <si>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</si>
  <si>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</si>
  <si>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</si>
  <si>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</si>
  <si>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</si>
  <si>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</si>
  <si>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</si>
  <si>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</si>
  <si>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</si>
  <si>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</si>
  <si>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</si>
  <si>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</si>
  <si>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</si>
  <si>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</si>
  <si>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</si>
  <si>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</si>
  <si>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</si>
  <si>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</si>
  <si>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</si>
  <si>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</si>
  <si>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</si>
  <si>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</si>
  <si>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</si>
  <si>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</si>
  <si>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</si>
  <si>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</si>
  <si>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</si>
  <si>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</si>
  <si>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</si>
  <si>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</si>
  <si>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</si>
  <si>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</si>
  <si>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</si>
  <si>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</si>
  <si>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</si>
  <si>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</si>
  <si>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</si>
  <si>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</si>
  <si>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</si>
  <si>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</si>
  <si>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</si>
  <si>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</si>
  <si>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</si>
  <si>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</si>
  <si>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</si>
  <si>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</si>
  <si>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</si>
  <si>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</si>
  <si>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</si>
  <si>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</si>
  <si>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</si>
  <si>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</si>
  <si>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</si>
  <si>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</si>
  <si>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</si>
  <si>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</si>
  <si>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</si>
  <si>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</si>
  <si>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</si>
  <si>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</si>
  <si>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</si>
  <si>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</si>
  <si>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</si>
  <si>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</si>
  <si>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</si>
  <si>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</si>
  <si>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</si>
  <si>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</si>
  <si>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</si>
  <si>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</si>
  <si>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</si>
  <si>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</si>
  <si>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</si>
  <si>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</si>
  <si>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</si>
  <si>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</si>
  <si>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</si>
  <si>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</si>
  <si>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</si>
  <si>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</si>
  <si>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</si>
  <si>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</si>
  <si>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</si>
  <si>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</si>
  <si>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</si>
  <si>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</si>
  <si>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</si>
  <si>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</si>
  <si>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</si>
  <si>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</si>
  <si>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</si>
  <si>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</si>
  <si>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</si>
  <si>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</si>
  <si>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</si>
  <si>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</si>
  <si>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</si>
  <si>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</si>
  <si>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</si>
  <si>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</si>
  <si>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</si>
  <si>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</si>
  <si>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</si>
  <si>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</si>
  <si>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</si>
  <si>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</si>
  <si>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</si>
  <si>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</si>
  <si>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</si>
  <si>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</si>
  <si>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</si>
  <si>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</si>
  <si>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</si>
  <si>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</si>
  <si>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</si>
  <si>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</si>
  <si>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</si>
  <si>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</si>
  <si>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</si>
  <si>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</si>
  <si>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</si>
  <si>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</si>
  <si>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</si>
  <si>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</si>
  <si>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</si>
  <si>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</si>
  <si>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</si>
  <si>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</si>
  <si>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</si>
  <si>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</si>
  <si>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</si>
  <si>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</si>
  <si>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</si>
  <si>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</si>
  <si>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</si>
  <si>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</si>
  <si>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</si>
  <si>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</si>
  <si>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</si>
  <si>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</si>
  <si>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</si>
  <si>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</si>
  <si>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</si>
  <si>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</si>
  <si>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</si>
  <si>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</si>
  <si>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</si>
  <si>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</si>
  <si>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</si>
  <si>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</si>
  <si>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</si>
  <si>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</si>
  <si>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</si>
  <si>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</si>
  <si>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</si>
  <si>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</si>
  <si>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</si>
  <si>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</si>
  <si>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</si>
  <si>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</si>
  <si>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</si>
  <si>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</si>
  <si>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</si>
  <si>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</si>
  <si>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</si>
  <si>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</si>
  <si>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</si>
  <si>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</si>
  <si>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</si>
  <si>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</si>
  <si>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</si>
  <si>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</si>
  <si>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</si>
  <si>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</si>
  <si>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</si>
  <si>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</si>
  <si>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</si>
  <si>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</si>
  <si>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</si>
  <si>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</si>
  <si>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</si>
  <si>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</si>
  <si>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</si>
  <si>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</si>
  <si>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</si>
  <si>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</si>
  <si>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</si>
  <si>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</si>
  <si>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</si>
  <si>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</si>
  <si>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</si>
  <si>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</si>
  <si>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</si>
  <si>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</si>
  <si>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</si>
  <si>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</si>
  <si>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</si>
  <si>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</si>
  <si>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</si>
  <si>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</si>
  <si>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</si>
  <si>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</si>
  <si>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</si>
  <si>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</si>
  <si>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</si>
  <si>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</si>
  <si>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</si>
  <si>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</si>
  <si>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</si>
  <si>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</si>
  <si>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</si>
  <si>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</si>
  <si>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</si>
  <si>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</si>
  <si>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</si>
  <si>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</si>
  <si>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</si>
  <si>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</si>
  <si>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</si>
  <si>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</si>
  <si>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</si>
  <si>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</si>
  <si>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</si>
  <si>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</si>
  <si>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</si>
  <si>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</si>
  <si>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</si>
  <si>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</si>
  <si>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</si>
  <si>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</si>
  <si>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</si>
  <si>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</si>
  <si>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</si>
  <si>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</si>
  <si>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</si>
  <si>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</si>
  <si>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</si>
  <si>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</si>
  <si>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</si>
  <si>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</si>
  <si>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</si>
  <si>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</si>
  <si>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</si>
  <si>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</si>
  <si>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</si>
  <si>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</si>
  <si>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</si>
  <si>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</si>
  <si>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</si>
  <si>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</si>
  <si>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</si>
  <si>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</si>
  <si>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</si>
  <si>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</si>
  <si>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</si>
  <si>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</si>
  <si>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</si>
  <si>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</si>
  <si>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</si>
  <si>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</si>
  <si>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</si>
  <si>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</si>
  <si>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</si>
  <si>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</si>
  <si>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</si>
  <si>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</si>
  <si>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</si>
  <si>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</si>
  <si>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</si>
  <si>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</si>
  <si>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</si>
  <si>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</si>
  <si>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</si>
  <si>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</si>
  <si>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</si>
  <si>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</si>
  <si>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</si>
  <si>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</si>
  <si>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</si>
  <si>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</si>
  <si>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</si>
  <si>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</si>
  <si>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</si>
  <si>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</si>
  <si>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</si>
  <si>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</si>
  <si>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</si>
  <si>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</si>
  <si>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</si>
  <si>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</si>
  <si>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</si>
  <si>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</si>
  <si>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</si>
  <si>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</si>
  <si>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</si>
  <si>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</si>
  <si>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</si>
  <si>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</si>
  <si>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</si>
  <si>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</si>
  <si>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</si>
  <si>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</si>
  <si>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</si>
  <si>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</si>
  <si>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</si>
  <si>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</si>
  <si>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</si>
  <si>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</si>
  <si>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</si>
  <si>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</si>
  <si>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</si>
  <si>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</si>
  <si>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</si>
  <si>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</si>
  <si>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</si>
  <si>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</si>
  <si>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</si>
  <si>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</si>
  <si>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</si>
  <si>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</si>
  <si>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</si>
  <si>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</si>
  <si>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</si>
  <si>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</si>
  <si>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</si>
  <si>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</si>
  <si>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</si>
  <si>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</si>
  <si>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</si>
  <si>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</si>
  <si>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</si>
  <si>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</si>
  <si>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</si>
  <si>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</si>
  <si>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</si>
  <si>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</si>
  <si>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</si>
  <si>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</si>
  <si>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</si>
  <si>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</si>
  <si>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</si>
  <si>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</si>
  <si>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</si>
  <si>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</si>
  <si>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</si>
  <si>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</si>
  <si>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</si>
  <si>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</si>
  <si>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</si>
  <si>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</si>
  <si>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</si>
  <si>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</si>
  <si>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</si>
  <si>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</si>
  <si>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</si>
  <si>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</si>
  <si>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</si>
  <si>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</si>
  <si>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</si>
  <si>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</si>
  <si>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</si>
  <si>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</si>
  <si>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</si>
  <si>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</si>
  <si>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</si>
  <si>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</si>
  <si>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</si>
  <si>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</si>
  <si>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</si>
  <si>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</si>
  <si>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</si>
  <si>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</si>
  <si>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</si>
  <si>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</si>
  <si>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</si>
  <si>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</si>
  <si>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</si>
  <si>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</si>
  <si>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</si>
  <si>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</si>
  <si>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</si>
  <si>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</si>
  <si>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</si>
  <si>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</si>
  <si>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</si>
  <si>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</si>
  <si>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</si>
  <si>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</si>
  <si>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</si>
  <si>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</si>
  <si>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</si>
  <si>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</si>
  <si>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</si>
  <si>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</si>
  <si>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</si>
  <si>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</si>
  <si>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</si>
  <si>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</si>
  <si>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</si>
  <si>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</si>
  <si>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</si>
  <si>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</si>
  <si>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</si>
  <si>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</si>
  <si>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</si>
  <si>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</si>
  <si>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</si>
  <si>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</si>
  <si>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</si>
  <si>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</si>
  <si>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</si>
  <si>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</si>
  <si>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</si>
  <si>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</si>
  <si>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</si>
  <si>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</si>
  <si>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</si>
  <si>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</si>
  <si>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</si>
  <si>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</si>
  <si>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</si>
  <si>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</si>
  <si>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</si>
  <si>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</si>
  <si>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</si>
  <si>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</si>
  <si>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</si>
  <si>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</si>
  <si>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</si>
  <si>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</si>
  <si>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</si>
  <si>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</si>
  <si>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</si>
  <si>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</si>
  <si>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</si>
  <si>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</si>
  <si>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</si>
  <si>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</si>
  <si>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</si>
  <si>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</si>
  <si>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</si>
  <si>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</si>
  <si>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</si>
  <si>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</si>
  <si>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</si>
  <si>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</si>
  <si>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</si>
  <si>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</si>
  <si>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</si>
  <si>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</si>
  <si>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</si>
  <si>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</si>
  <si>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</si>
  <si>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</si>
  <si>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</si>
  <si>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</si>
  <si>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</si>
  <si>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</si>
  <si>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</si>
  <si>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</si>
  <si>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</si>
  <si>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</si>
  <si>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</si>
  <si>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</si>
  <si>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</si>
  <si>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</si>
  <si>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</si>
  <si>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</si>
  <si>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</si>
  <si>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</si>
  <si>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</si>
  <si>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</si>
  <si>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</si>
  <si>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</si>
  <si>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</si>
  <si>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</si>
  <si>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</si>
  <si>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</si>
  <si>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</si>
  <si>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</si>
  <si>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</si>
  <si>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</si>
  <si>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</si>
  <si>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</si>
  <si>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</si>
  <si>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</si>
  <si>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</si>
  <si>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</si>
  <si>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</si>
  <si>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</si>
  <si>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</si>
  <si>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</si>
  <si>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</si>
  <si>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</si>
  <si>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</si>
  <si>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</si>
  <si>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</si>
  <si>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</si>
  <si>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</si>
  <si>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</si>
  <si>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</si>
  <si>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</si>
  <si>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</si>
  <si>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</si>
  <si>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</si>
  <si>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</si>
  <si>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</si>
  <si>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</si>
  <si>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</si>
  <si>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</si>
  <si>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</si>
  <si>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</si>
  <si>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</si>
  <si>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</si>
  <si>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</si>
  <si>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</si>
  <si>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</si>
  <si>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</si>
  <si>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</si>
  <si>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</si>
  <si>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</si>
  <si>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</si>
  <si>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</si>
  <si>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</si>
  <si>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</si>
  <si>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</si>
  <si>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</si>
  <si>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</si>
  <si>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</si>
  <si>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</si>
  <si>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</si>
  <si>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</si>
  <si>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</si>
  <si>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</si>
  <si>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</si>
  <si>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</si>
  <si>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</si>
  <si>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</si>
  <si>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</si>
  <si>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</si>
  <si>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</si>
  <si>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</si>
  <si>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</si>
  <si>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</si>
  <si>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</si>
  <si>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</si>
  <si>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</si>
  <si>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</si>
  <si>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</si>
  <si>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</si>
  <si>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</si>
  <si>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</si>
  <si>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</si>
  <si>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</si>
  <si>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</si>
  <si>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</si>
  <si>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</si>
  <si>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</si>
  <si>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</si>
  <si>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</si>
  <si>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</si>
  <si>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</si>
  <si>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</si>
  <si>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</si>
  <si>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</si>
  <si>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</si>
  <si>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</si>
  <si>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</si>
  <si>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</si>
  <si>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</si>
  <si>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</si>
  <si>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</si>
  <si>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</si>
  <si>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</si>
  <si>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</si>
  <si>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</si>
  <si>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</si>
  <si>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</si>
  <si>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</si>
  <si>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</si>
  <si>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</si>
  <si>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</si>
  <si>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</si>
  <si>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</si>
  <si>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</si>
  <si>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</si>
  <si>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</si>
  <si>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</si>
  <si>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</si>
  <si>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</si>
  <si>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</si>
  <si>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</si>
  <si>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</si>
  <si>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</si>
  <si>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</si>
  <si>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</si>
  <si>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</si>
  <si>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</si>
  <si>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</si>
  <si>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</si>
  <si>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</si>
  <si>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</si>
  <si>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</si>
  <si>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</si>
  <si>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</si>
  <si>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</si>
  <si>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</si>
  <si>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</si>
  <si>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</si>
  <si>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</si>
  <si>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</si>
  <si>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</si>
  <si>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</si>
  <si>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</si>
  <si>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</si>
  <si>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</si>
  <si>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</si>
  <si>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</si>
  <si>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</si>
  <si>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</si>
  <si>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</si>
  <si>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</si>
  <si>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</si>
  <si>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</si>
  <si>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</si>
  <si>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</si>
  <si>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</si>
  <si>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</si>
  <si>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</si>
  <si>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</si>
  <si>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</si>
  <si>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</si>
  <si>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</si>
  <si>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</si>
  <si>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</si>
  <si>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</si>
  <si>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</si>
  <si>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</si>
  <si>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</si>
  <si>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</si>
  <si>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</si>
  <si>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</si>
  <si>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</si>
  <si>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</si>
  <si>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</si>
  <si>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</si>
  <si>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</si>
  <si>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</si>
  <si>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</si>
  <si>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</si>
  <si>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</si>
  <si>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</si>
  <si>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</si>
  <si>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</si>
  <si>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</si>
  <si>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</si>
  <si>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</si>
  <si>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</si>
  <si>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</si>
  <si>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</si>
  <si>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</si>
  <si>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</si>
  <si>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</si>
  <si>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</si>
  <si>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</si>
  <si>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</si>
  <si>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</si>
  <si>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</si>
  <si>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</si>
  <si>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</si>
  <si>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</si>
  <si>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</si>
  <si>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</si>
  <si>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</si>
  <si>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</si>
  <si>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</si>
  <si>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</si>
  <si>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</si>
  <si>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</si>
  <si>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</si>
  <si>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</si>
  <si>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</si>
  <si>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</si>
  <si>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</si>
  <si>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</si>
  <si>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</si>
  <si>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</si>
  <si>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</si>
  <si>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</si>
  <si>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</si>
  <si>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</si>
  <si>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</si>
  <si>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</si>
  <si>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</si>
  <si>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</si>
  <si>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</si>
  <si>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</si>
  <si>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</si>
  <si>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</si>
  <si>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</si>
  <si>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</si>
  <si>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</si>
  <si>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</si>
  <si>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</si>
  <si>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</si>
  <si>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</si>
  <si>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</si>
  <si>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</si>
  <si>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</si>
  <si>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</si>
  <si>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</si>
  <si>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</si>
  <si>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</si>
  <si>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</si>
  <si>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</si>
  <si>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</si>
  <si>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</si>
  <si>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</si>
  <si>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</si>
  <si>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</si>
  <si>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</si>
  <si>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</si>
  <si>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</si>
  <si>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</si>
  <si>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</si>
  <si>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</si>
  <si>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</si>
  <si>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</si>
  <si>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</si>
  <si>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</si>
  <si>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</si>
  <si>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</si>
  <si>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</si>
  <si>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</si>
  <si>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</si>
  <si>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</si>
  <si>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</si>
  <si>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</si>
  <si>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</si>
  <si>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</si>
  <si>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</si>
  <si>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</si>
  <si>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</si>
  <si>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</si>
  <si>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</si>
  <si>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</si>
  <si>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</si>
  <si>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</si>
  <si>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</si>
  <si>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</si>
  <si>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</si>
  <si>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</si>
  <si>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</si>
  <si>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</si>
  <si>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</si>
  <si>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</si>
  <si>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</si>
  <si>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</si>
  <si>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</si>
  <si>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</si>
  <si>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</si>
  <si>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</si>
  <si>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</si>
  <si>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</si>
  <si>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</si>
  <si>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</si>
  <si>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</si>
  <si>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</si>
  <si>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</si>
  <si>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</si>
  <si>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</si>
  <si>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</si>
  <si>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</si>
  <si>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</si>
  <si>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</si>
  <si>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</si>
  <si>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</si>
  <si>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</si>
  <si>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</si>
  <si>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</si>
  <si>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</si>
  <si>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</si>
  <si>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</si>
  <si>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</si>
  <si>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</si>
  <si>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</si>
  <si>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</si>
  <si>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</si>
  <si>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</si>
  <si>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</si>
  <si>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</si>
  <si>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</si>
  <si>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</si>
  <si>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</si>
  <si>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</si>
  <si>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</si>
  <si>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</si>
  <si>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</si>
  <si>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</si>
  <si>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</si>
  <si>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</si>
  <si>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</si>
  <si>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</si>
  <si>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</si>
  <si>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</si>
  <si>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</si>
  <si>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</si>
  <si>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</si>
  <si>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</si>
  <si>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</si>
  <si>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</si>
  <si>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</si>
  <si>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</si>
  <si>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</si>
  <si>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</si>
  <si>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</si>
  <si>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</si>
  <si>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</si>
  <si>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</si>
  <si>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</si>
  <si>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</si>
  <si>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</si>
  <si>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</si>
  <si>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</si>
  <si>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</si>
  <si>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</si>
  <si>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</si>
  <si>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</si>
  <si>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</si>
  <si>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</si>
  <si>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</si>
  <si>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</si>
  <si>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</si>
  <si>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</si>
  <si>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</si>
  <si>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</si>
  <si>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</si>
  <si>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</si>
  <si>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</si>
  <si>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</si>
  <si>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</si>
  <si>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</si>
  <si>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</si>
  <si>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</si>
  <si>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</si>
  <si>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</si>
  <si>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</si>
  <si>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</si>
  <si>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</si>
  <si>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</si>
  <si>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</si>
  <si>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</si>
  <si>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</si>
  <si>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</si>
  <si>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</si>
  <si>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</si>
  <si>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</si>
  <si>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</si>
  <si>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</si>
  <si>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</si>
  <si>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</si>
  <si>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</si>
  <si>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</si>
  <si>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</si>
  <si>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</si>
  <si>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</si>
  <si>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</si>
  <si>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</si>
  <si>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</si>
  <si>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</si>
  <si>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</si>
  <si>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</si>
  <si>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</si>
  <si>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</si>
  <si>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</si>
  <si>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</si>
  <si>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</si>
  <si>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</si>
  <si>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</si>
  <si>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</si>
  <si>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</si>
  <si>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</si>
  <si>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</si>
  <si>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</si>
  <si>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</si>
  <si>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</si>
  <si>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</si>
  <si>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</si>
  <si>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</si>
  <si>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</si>
  <si>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</si>
  <si>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</si>
  <si>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</si>
  <si>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</si>
  <si>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</si>
  <si>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</si>
  <si>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</si>
  <si>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</si>
  <si>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</si>
  <si>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</si>
  <si>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</si>
  <si>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</si>
  <si>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</si>
  <si>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</si>
  <si>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</si>
  <si>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</si>
  <si>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</si>
  <si>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</si>
  <si>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</si>
  <si>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</si>
  <si>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</si>
  <si>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</si>
  <si>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</si>
  <si>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</si>
  <si>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</si>
  <si>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</si>
  <si>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</si>
  <si>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</si>
  <si>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</si>
  <si>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</si>
  <si>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</si>
  <si>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</si>
  <si>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</si>
  <si>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</si>
  <si>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</si>
  <si>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</si>
  <si>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</si>
  <si>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</si>
  <si>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</si>
  <si>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</si>
  <si>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</si>
  <si>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</si>
  <si>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</si>
  <si>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</si>
  <si>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</si>
  <si>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</si>
  <si>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</si>
  <si>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</si>
  <si>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</si>
  <si>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</si>
  <si>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</si>
  <si>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</si>
  <si>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</si>
  <si>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</si>
  <si>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</si>
  <si>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</si>
  <si>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</si>
  <si>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</si>
  <si>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</si>
  <si>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</si>
  <si>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</si>
  <si>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</si>
  <si>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</si>
  <si>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</si>
  <si>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</si>
  <si>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</si>
  <si>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</si>
  <si>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</si>
  <si>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</si>
  <si>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</si>
  <si>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</si>
  <si>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</si>
  <si>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</si>
  <si>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</si>
  <si>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</si>
  <si>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</si>
  <si>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</si>
  <si>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</si>
  <si>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</si>
  <si>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</si>
  <si>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</si>
  <si>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</si>
  <si>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</si>
  <si>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</si>
  <si>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</si>
  <si>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</si>
  <si>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</si>
  <si>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</si>
  <si>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</si>
  <si>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</si>
  <si>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</si>
  <si>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</si>
  <si>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</si>
  <si>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</si>
  <si>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</si>
  <si>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</si>
  <si>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</si>
  <si>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</si>
  <si>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</si>
  <si>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</si>
  <si>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</si>
  <si>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</si>
  <si>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</si>
  <si>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</si>
  <si>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</si>
  <si>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</si>
  <si>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</si>
  <si>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</si>
  <si>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</si>
  <si>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</si>
  <si>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</si>
  <si>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</si>
  <si>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</si>
  <si>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</si>
  <si>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</si>
  <si>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</si>
  <si>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</si>
  <si>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</si>
  <si>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</si>
  <si>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</si>
  <si>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</si>
  <si>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</si>
  <si>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</si>
  <si>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</si>
  <si>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</si>
  <si>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</si>
  <si>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</si>
  <si>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</si>
  <si>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</si>
  <si>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</si>
  <si>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</si>
  <si>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</si>
  <si>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</si>
  <si>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</si>
  <si>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</si>
  <si>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</si>
  <si>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</si>
  <si>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</si>
  <si>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</si>
  <si>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</si>
  <si>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</si>
  <si>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</si>
  <si>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</si>
  <si>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</si>
  <si>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</si>
  <si>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</si>
  <si>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</si>
  <si>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</si>
  <si>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</si>
  <si>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</si>
  <si>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</si>
  <si>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</si>
  <si>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</si>
  <si>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</si>
  <si>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</si>
  <si>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</si>
  <si>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</si>
  <si>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</si>
  <si>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</si>
  <si>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</si>
  <si>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</si>
  <si>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</si>
  <si>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</si>
  <si>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</si>
  <si>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</si>
  <si>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</si>
  <si>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</si>
  <si>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</si>
  <si>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</si>
  <si>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</si>
  <si>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</si>
  <si>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</si>
  <si>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</si>
  <si>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</si>
  <si>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</si>
  <si>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</si>
  <si>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</si>
  <si>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</si>
  <si>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</si>
  <si>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</si>
  <si>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</si>
  <si>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</si>
  <si>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</si>
  <si>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</si>
  <si>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</si>
  <si>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</si>
  <si>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</si>
  <si>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</si>
  <si>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</si>
  <si>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</si>
  <si>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</si>
  <si>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</si>
  <si>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</si>
  <si>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</si>
  <si>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</si>
  <si>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</si>
  <si>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</si>
  <si>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</si>
  <si>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</si>
  <si>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</si>
  <si>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</si>
  <si>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</si>
  <si>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</si>
  <si>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</si>
  <si>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</si>
  <si>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</si>
  <si>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</si>
  <si>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</si>
  <si>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</si>
  <si>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</si>
  <si>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</si>
  <si>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</si>
  <si>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</si>
  <si>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</si>
  <si>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</si>
  <si>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</si>
  <si>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</si>
  <si>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</si>
  <si>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</si>
  <si>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</si>
  <si>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</si>
  <si>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</si>
  <si>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</si>
  <si>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</si>
  <si>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</si>
  <si>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</si>
  <si>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</si>
  <si>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</si>
  <si>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</si>
  <si>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</si>
  <si>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</si>
  <si>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</si>
  <si>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</si>
  <si>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</si>
  <si>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</si>
  <si>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</si>
  <si>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</si>
  <si>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</si>
  <si>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</si>
  <si>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</si>
  <si>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</si>
  <si>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</si>
  <si>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</si>
  <si>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</si>
  <si>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</si>
  <si>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</si>
  <si>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</si>
  <si>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</si>
  <si>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</si>
  <si>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</si>
  <si>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</si>
  <si>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</si>
  <si>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</si>
  <si>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</si>
  <si>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</si>
  <si>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</si>
  <si>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</si>
  <si>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</si>
  <si>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</si>
  <si>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</si>
  <si>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</si>
  <si>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</si>
  <si>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</si>
  <si>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</si>
  <si>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</si>
  <si>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</si>
  <si>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</si>
  <si>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</si>
  <si>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</si>
  <si>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</si>
  <si>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</si>
  <si>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</si>
  <si>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</si>
  <si>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</si>
  <si>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</si>
  <si>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</si>
  <si>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</si>
  <si>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</si>
  <si>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</si>
  <si>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</si>
  <si>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</si>
  <si>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</si>
  <si>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</si>
  <si>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</si>
  <si>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</si>
  <si>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</si>
  <si>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</si>
  <si>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</si>
  <si>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</si>
  <si>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</si>
  <si>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</si>
  <si>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</si>
  <si>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</si>
  <si>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</si>
  <si>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</si>
  <si>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</si>
  <si>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</si>
  <si>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</si>
  <si>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</si>
  <si>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</si>
  <si>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</si>
  <si>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</si>
  <si>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</si>
  <si>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</si>
  <si>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</si>
  <si>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</si>
  <si>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</si>
  <si>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</si>
  <si>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</si>
  <si>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</si>
  <si>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</si>
  <si>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</si>
  <si>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</si>
  <si>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</si>
  <si>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</si>
  <si>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</si>
  <si>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</si>
  <si>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</si>
  <si>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</si>
  <si>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</si>
  <si>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</si>
  <si>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</si>
  <si>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</si>
  <si>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</si>
  <si>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</si>
  <si>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</si>
  <si>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</si>
  <si>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</si>
  <si>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</si>
  <si>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</si>
  <si>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</si>
  <si>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</si>
  <si>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</si>
  <si>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</si>
  <si>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</si>
  <si>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</si>
  <si>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</si>
  <si>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</si>
  <si>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</si>
  <si>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</si>
  <si>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</si>
  <si>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</si>
  <si>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</si>
  <si>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</si>
  <si>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</si>
  <si>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</si>
  <si>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</si>
  <si>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</si>
  <si>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</si>
  <si>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</si>
  <si>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</si>
  <si>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</si>
  <si>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</si>
  <si>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</si>
  <si>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</si>
  <si>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</si>
  <si>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</si>
  <si>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</si>
  <si>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</si>
  <si>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</si>
  <si>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</si>
  <si>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</si>
  <si>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</si>
  <si>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</si>
  <si>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</si>
  <si>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</si>
  <si>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</si>
  <si>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</si>
  <si>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</si>
  <si>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</si>
  <si>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</si>
  <si>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</si>
  <si>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</si>
  <si>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</si>
  <si>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</si>
  <si>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</si>
  <si>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</si>
  <si>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</si>
  <si>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</si>
  <si>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</si>
  <si>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</si>
  <si>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</si>
  <si>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</si>
  <si>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</si>
  <si>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</si>
  <si>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</si>
  <si>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</si>
  <si>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</si>
  <si>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</si>
  <si>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</si>
  <si>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</si>
  <si>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</si>
  <si>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</si>
  <si>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</si>
  <si>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</si>
  <si>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</si>
  <si>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</si>
  <si>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</si>
  <si>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</si>
  <si>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</si>
  <si>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</si>
  <si>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</si>
  <si>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</si>
  <si>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</si>
  <si>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</si>
  <si>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</si>
  <si>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</si>
  <si>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</si>
  <si>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</si>
  <si>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</si>
  <si>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</si>
  <si>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</si>
  <si>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</si>
  <si>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</si>
  <si>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</si>
  <si>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</si>
  <si>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</si>
  <si>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</si>
  <si>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</si>
  <si>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</si>
  <si>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</si>
  <si>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</si>
  <si>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</si>
  <si>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</si>
  <si>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</si>
  <si>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</si>
  <si>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</si>
  <si>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</si>
  <si>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</si>
  <si>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</si>
  <si>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</si>
  <si>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</si>
  <si>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</si>
  <si>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</si>
  <si>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</si>
  <si>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</si>
  <si>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</si>
  <si>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</si>
  <si>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</si>
  <si>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</si>
  <si>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</si>
  <si>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</si>
  <si>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</si>
  <si>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</si>
  <si>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</si>
  <si>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</si>
  <si>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</si>
  <si>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</si>
  <si>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</si>
  <si>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</si>
  <si>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</si>
  <si>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</si>
  <si>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</si>
  <si>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</si>
  <si>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</si>
  <si>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</si>
  <si>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</si>
  <si>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</si>
  <si>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</si>
  <si>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</si>
  <si>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</si>
  <si>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</si>
  <si>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</si>
  <si>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</si>
  <si>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</si>
  <si>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</si>
  <si>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</si>
  <si>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</si>
  <si>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</si>
  <si>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</si>
  <si>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</si>
  <si>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</si>
  <si>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</si>
  <si>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</si>
  <si>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</si>
  <si>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</si>
  <si>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</si>
  <si>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</si>
  <si>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</si>
  <si>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</si>
  <si>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</si>
  <si>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</si>
  <si>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</si>
  <si>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</si>
  <si>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</si>
  <si>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</si>
  <si>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</si>
  <si>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</si>
  <si>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</si>
  <si>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</si>
  <si>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</si>
  <si>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</si>
  <si>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</si>
  <si>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</si>
  <si>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</si>
  <si>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</si>
  <si>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</si>
  <si>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</si>
  <si>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</si>
  <si>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</si>
  <si>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</si>
  <si>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</si>
  <si>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</si>
  <si>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</si>
  <si>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</si>
  <si>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</si>
  <si>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</si>
  <si>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</si>
  <si>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</si>
  <si>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</si>
  <si>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</si>
  <si>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</si>
  <si>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</si>
  <si>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</si>
  <si>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</si>
  <si>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</si>
  <si>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</si>
  <si>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</si>
  <si>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</si>
  <si>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</si>
  <si>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</si>
  <si>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</si>
  <si>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</si>
  <si>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</si>
  <si>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</si>
  <si>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</si>
  <si>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</si>
  <si>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</si>
  <si>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</si>
  <si>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</si>
  <si>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</si>
  <si>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</si>
  <si>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</si>
  <si>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</si>
  <si>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</si>
  <si>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</si>
  <si>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</si>
  <si>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</si>
  <si>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</si>
  <si>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</si>
  <si>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</si>
  <si>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</si>
  <si>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</si>
  <si>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</si>
  <si>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</si>
  <si>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</si>
  <si>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</si>
  <si>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</si>
  <si>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</si>
  <si>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</si>
  <si>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</si>
  <si>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</si>
  <si>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</si>
  <si>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</si>
  <si>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</si>
  <si>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</si>
  <si>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</si>
  <si>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</si>
  <si>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</si>
  <si>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</si>
  <si>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</si>
  <si>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</si>
  <si>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</si>
  <si>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</si>
  <si>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</si>
  <si>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</si>
  <si>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</si>
  <si>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</si>
  <si>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</si>
  <si>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</si>
  <si>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</si>
  <si>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</si>
  <si>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</si>
  <si>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</si>
  <si>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</si>
  <si>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</si>
  <si>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</si>
  <si>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</si>
  <si>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</si>
  <si>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</si>
  <si>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</si>
  <si>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</si>
  <si>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</si>
  <si>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</si>
  <si>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</si>
  <si>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</si>
  <si>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</si>
  <si>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</si>
  <si>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</si>
  <si>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</si>
  <si>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</si>
  <si>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</si>
  <si>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</si>
  <si>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</si>
  <si>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</si>
  <si>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</si>
  <si>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</si>
  <si>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</si>
  <si>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</si>
  <si>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</si>
  <si>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</si>
  <si>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</si>
  <si>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</si>
  <si>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</si>
  <si>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</si>
  <si>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</si>
  <si>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</si>
  <si>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</si>
  <si>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</si>
  <si>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</si>
  <si>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</si>
  <si>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</si>
  <si>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</si>
  <si>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</si>
  <si>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</si>
  <si>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</si>
  <si>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</si>
  <si>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</si>
  <si>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</si>
  <si>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</si>
  <si>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</si>
  <si>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</si>
  <si>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</si>
  <si>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</si>
  <si>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</si>
  <si>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</si>
  <si>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</si>
  <si>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</si>
  <si>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</si>
  <si>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</si>
  <si>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</si>
  <si>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</si>
  <si>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</si>
  <si>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</si>
  <si>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</si>
  <si>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</si>
  <si>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</si>
  <si>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</si>
  <si>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</si>
  <si>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</si>
  <si>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</si>
  <si>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</si>
  <si>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</si>
  <si>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</si>
  <si>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</si>
  <si>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</si>
  <si>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</si>
  <si>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</si>
  <si>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</si>
  <si>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</si>
  <si>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</si>
  <si>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</si>
  <si>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</si>
  <si>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</si>
  <si>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</si>
  <si>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</si>
  <si>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</si>
  <si>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</si>
  <si>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</si>
  <si>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</si>
  <si>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</si>
  <si>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</si>
  <si>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</si>
  <si>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</si>
  <si>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</si>
  <si>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</si>
  <si>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</si>
  <si>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</si>
  <si>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</si>
  <si>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</si>
  <si>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</si>
  <si>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</si>
  <si>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</si>
  <si>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</si>
  <si>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</si>
  <si>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</si>
  <si>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</si>
  <si>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</si>
  <si>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</si>
  <si>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</si>
  <si>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</si>
  <si>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</si>
  <si>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</si>
  <si>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</si>
  <si>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</si>
  <si>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</si>
  <si>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</si>
  <si>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</si>
  <si>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</si>
  <si>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</si>
  <si>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</si>
  <si>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</si>
  <si>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</si>
  <si>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</si>
  <si>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</si>
  <si>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</si>
  <si>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</si>
  <si>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</si>
  <si>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</si>
  <si>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</si>
  <si>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</si>
  <si>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</si>
  <si>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</si>
  <si>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</si>
  <si>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</si>
  <si>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</si>
  <si>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</si>
  <si>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</si>
  <si>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</si>
  <si>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</si>
  <si>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</si>
  <si>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</si>
  <si>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</si>
  <si>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</si>
  <si>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</si>
  <si>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</si>
  <si>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</si>
  <si>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</si>
  <si>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</si>
  <si>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</si>
  <si>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</si>
  <si>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</si>
  <si>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</si>
  <si>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</si>
  <si>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</si>
  <si>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</si>
  <si>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</si>
  <si>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</si>
  <si>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</si>
  <si>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</si>
  <si>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</si>
  <si>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</si>
  <si>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</si>
  <si>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</si>
  <si>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</si>
  <si>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</si>
  <si>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</si>
  <si>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</si>
  <si>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</si>
  <si>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</si>
  <si>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</si>
  <si>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</si>
  <si>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</si>
  <si>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</si>
  <si>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</si>
  <si>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</si>
  <si>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</si>
  <si>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</si>
  <si>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</si>
  <si>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</si>
  <si>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</si>
  <si>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</si>
  <si>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</si>
  <si>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</si>
  <si>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</si>
  <si>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</si>
  <si>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</si>
  <si>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</si>
  <si>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</si>
  <si>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</si>
  <si>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</si>
  <si>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</si>
  <si>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</si>
  <si>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</si>
  <si>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</si>
  <si>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</si>
  <si>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</si>
  <si>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</si>
  <si>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</si>
  <si>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</si>
  <si>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</si>
  <si>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</si>
  <si>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</si>
  <si>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</si>
  <si>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</si>
  <si>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</si>
  <si>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</si>
  <si>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</si>
  <si>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</si>
  <si>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</si>
  <si>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</si>
  <si>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</si>
  <si>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</si>
  <si>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</si>
  <si>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</si>
  <si>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</si>
  <si>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</si>
  <si>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</si>
  <si>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</si>
  <si>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</si>
  <si>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</si>
  <si>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</si>
  <si>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</si>
  <si>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</si>
  <si>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</si>
  <si>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</si>
  <si>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</si>
  <si>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</si>
  <si>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</si>
  <si>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</si>
  <si>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</si>
  <si>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</si>
  <si>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</si>
  <si>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</si>
  <si>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</si>
  <si>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</si>
  <si>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</si>
  <si>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</si>
  <si>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</si>
  <si>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</si>
  <si>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</si>
  <si>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</si>
  <si>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</si>
  <si>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</si>
  <si>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</si>
  <si>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</si>
  <si>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</si>
  <si>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</si>
  <si>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</si>
  <si>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</si>
  <si>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</si>
  <si>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</si>
  <si>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</si>
  <si>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</si>
  <si>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</si>
  <si>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</si>
  <si>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</si>
  <si>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</si>
  <si>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</si>
  <si>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</si>
  <si>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</si>
  <si>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</si>
  <si>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</si>
  <si>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</si>
  <si>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</si>
  <si>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</si>
  <si>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</si>
  <si>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</si>
  <si>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</si>
  <si>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</si>
  <si>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</si>
  <si>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</si>
  <si>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</si>
  <si>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</si>
  <si>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</si>
  <si>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</si>
  <si>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</si>
  <si>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</si>
  <si>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</si>
  <si>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</si>
  <si>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</si>
  <si>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</si>
  <si>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</si>
  <si>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</si>
  <si>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</si>
  <si>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</si>
  <si>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</si>
  <si>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</si>
  <si>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</si>
  <si>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</si>
  <si>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</si>
  <si>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</si>
  <si>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</si>
  <si>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</si>
  <si>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</si>
  <si>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</si>
  <si>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</si>
  <si>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</si>
  <si>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</si>
  <si>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</si>
  <si>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</si>
  <si>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</si>
  <si>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</si>
  <si>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</si>
  <si>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</si>
  <si>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</si>
  <si>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</si>
  <si>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</si>
  <si>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</si>
  <si>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</si>
  <si>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</si>
  <si>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</si>
  <si>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</si>
  <si>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</si>
  <si>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</si>
  <si>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</si>
  <si>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</si>
  <si>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</si>
  <si>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</si>
  <si>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</si>
  <si>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</si>
  <si>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</si>
  <si>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</si>
  <si>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</si>
  <si>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</si>
  <si>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</si>
  <si>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</si>
  <si>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</si>
  <si>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</si>
  <si>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</si>
  <si>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</si>
  <si>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</si>
  <si>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</si>
  <si>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</si>
  <si>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</si>
  <si>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</si>
  <si>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</si>
  <si>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</si>
  <si>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</si>
  <si>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</si>
  <si>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</si>
  <si>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</si>
  <si>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</si>
  <si>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</si>
  <si>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</si>
  <si>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</si>
  <si>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</si>
  <si>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</si>
  <si>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</si>
  <si>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</si>
  <si>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</si>
  <si>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</si>
  <si>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</si>
  <si>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</si>
  <si>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</si>
  <si>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</si>
  <si>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</si>
  <si>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</si>
  <si>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</si>
  <si>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</si>
  <si>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</si>
  <si>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</si>
  <si>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</si>
  <si>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</si>
  <si>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</si>
  <si>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</si>
  <si>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</si>
  <si>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</si>
  <si>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</si>
  <si>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</si>
  <si>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</si>
  <si>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</si>
  <si>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</si>
  <si>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</si>
  <si>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</si>
  <si>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</si>
  <si>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</si>
  <si>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</si>
  <si>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</si>
  <si>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</si>
  <si>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</si>
  <si>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</si>
  <si>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</si>
  <si>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</si>
  <si>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</si>
  <si>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</si>
  <si>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</si>
  <si>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</si>
  <si>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</si>
  <si>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</si>
  <si>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</si>
  <si>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</si>
  <si>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</si>
  <si>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</si>
  <si>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</si>
  <si>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</si>
  <si>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</si>
  <si>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</si>
  <si>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</si>
  <si>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</si>
  <si>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</si>
  <si>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</si>
  <si>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</si>
  <si>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</si>
  <si>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</si>
  <si>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</si>
  <si>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</si>
  <si>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</si>
  <si>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</si>
  <si>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</si>
  <si>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</si>
  <si>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</si>
  <si>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</si>
  <si>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</si>
  <si>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</si>
  <si>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</si>
  <si>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</si>
  <si>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</si>
  <si>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</si>
  <si>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</si>
  <si>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</si>
  <si>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</si>
  <si>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</si>
  <si>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</si>
  <si>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</si>
  <si>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</si>
  <si>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</si>
  <si>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</si>
  <si>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</si>
  <si>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</si>
  <si>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</si>
  <si>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</si>
  <si>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</si>
  <si>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</si>
  <si>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</si>
  <si>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</si>
  <si>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</si>
  <si>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</si>
  <si>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</si>
  <si>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</si>
  <si>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</si>
  <si>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</si>
  <si>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</si>
  <si>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</si>
  <si>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</si>
  <si>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</si>
  <si>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</si>
  <si>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</si>
  <si>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</si>
  <si>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</si>
  <si>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</si>
  <si>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</si>
  <si>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</si>
  <si>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</si>
  <si>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</si>
  <si>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</si>
  <si>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</si>
  <si>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</si>
  <si>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</si>
  <si>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</si>
  <si>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</si>
  <si>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</si>
  <si>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</si>
  <si>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</si>
  <si>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</si>
  <si>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</si>
  <si>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</si>
  <si>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</si>
  <si>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</si>
  <si>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</si>
  <si>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</si>
  <si>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</si>
  <si>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</si>
  <si>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</si>
  <si>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</si>
  <si>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</si>
  <si>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</si>
  <si>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</si>
  <si>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</si>
  <si>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</si>
  <si>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</si>
  <si>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</si>
  <si>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</si>
  <si>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</si>
  <si>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</si>
  <si>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</si>
  <si>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</si>
  <si>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</si>
  <si>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</si>
  <si>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</si>
  <si>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</si>
  <si>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</si>
  <si>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</si>
  <si>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</si>
  <si>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</si>
  <si>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</si>
  <si>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</si>
  <si>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</si>
  <si>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</si>
  <si>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</si>
  <si>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</si>
  <si>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</si>
  <si>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</si>
  <si>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</si>
  <si>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</si>
  <si>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</si>
  <si>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</si>
  <si>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</si>
  <si>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</si>
  <si>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</si>
  <si>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</si>
  <si>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</si>
  <si>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</si>
  <si>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</si>
  <si>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</si>
  <si>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</si>
  <si>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</si>
  <si>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</si>
  <si>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</si>
  <si>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</si>
  <si>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</si>
  <si>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</si>
  <si>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</si>
  <si>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</si>
  <si>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</si>
  <si>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</si>
  <si>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</si>
  <si>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</si>
  <si>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</si>
  <si>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</si>
  <si>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</si>
  <si>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</si>
  <si>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</si>
  <si>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</si>
  <si>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</si>
  <si>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</si>
  <si>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</si>
  <si>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</si>
  <si>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</si>
  <si>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</si>
  <si>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</si>
  <si>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</si>
  <si>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</si>
  <si>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</si>
  <si>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</si>
  <si>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</si>
  <si>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</si>
  <si>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</si>
  <si>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</si>
  <si>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</si>
  <si>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</si>
  <si>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</si>
  <si>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</si>
  <si>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</si>
  <si>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</si>
  <si>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</si>
  <si>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</si>
  <si>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</si>
  <si>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</si>
  <si>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</si>
  <si>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</si>
  <si>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</si>
  <si>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</si>
  <si>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</si>
  <si>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</si>
  <si>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</si>
  <si>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</si>
  <si>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</si>
  <si>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</si>
  <si>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</si>
  <si>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</si>
  <si>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</si>
  <si>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</si>
  <si>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</si>
  <si>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</si>
  <si>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</si>
  <si>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</si>
  <si>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</si>
  <si>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</si>
  <si>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</si>
  <si>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</si>
  <si>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</si>
  <si>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</si>
  <si>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</si>
  <si>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</si>
  <si>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</si>
  <si>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</si>
  <si>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</si>
  <si>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</si>
  <si>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</si>
  <si>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</si>
  <si>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</si>
  <si>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</si>
  <si>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</si>
  <si>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</si>
  <si>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</si>
  <si>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</si>
  <si>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</si>
  <si>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</si>
  <si>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</si>
  <si>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</si>
  <si>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</si>
  <si>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</si>
  <si>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</si>
  <si>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</si>
  <si>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</si>
  <si>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</si>
  <si>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</si>
  <si>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</si>
  <si>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</si>
  <si>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</si>
  <si>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</si>
  <si>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</si>
  <si>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</si>
  <si>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</si>
  <si>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</si>
  <si>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</si>
  <si>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</si>
  <si>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</si>
  <si>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</si>
  <si>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</si>
  <si>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</si>
  <si>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</si>
  <si>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</si>
  <si>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</si>
  <si>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</si>
  <si>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</si>
  <si>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</si>
  <si>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</si>
  <si>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</si>
  <si>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</si>
  <si>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</si>
  <si>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</si>
  <si>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</si>
  <si>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</si>
  <si>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</si>
  <si>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</si>
  <si>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</si>
  <si>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</si>
  <si>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</si>
  <si>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</si>
  <si>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</si>
  <si>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</si>
  <si>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</si>
  <si>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</si>
  <si>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</si>
  <si>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</si>
  <si>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</si>
  <si>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</si>
  <si>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</si>
  <si>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</si>
  <si>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</si>
  <si>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</si>
  <si>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</si>
  <si>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</si>
  <si>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</si>
  <si>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</si>
  <si>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</si>
  <si>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</si>
  <si>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</si>
  <si>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</si>
  <si>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</si>
  <si>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</si>
  <si>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</si>
  <si>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</si>
  <si>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</si>
  <si>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</si>
  <si>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</si>
  <si>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</si>
  <si>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</si>
  <si>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</si>
  <si>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</si>
  <si>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</si>
  <si>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</si>
  <si>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</si>
  <si>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</si>
  <si>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</si>
  <si>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</si>
  <si>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</si>
  <si>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</si>
  <si>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</si>
  <si>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</si>
  <si>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</si>
  <si>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</si>
  <si>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</si>
  <si>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</si>
  <si>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</si>
  <si>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</si>
  <si>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</si>
  <si>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</si>
  <si>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</si>
  <si>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</si>
  <si>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</si>
  <si>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</si>
  <si>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</si>
  <si>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</si>
  <si>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</si>
  <si>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</si>
  <si>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</si>
  <si>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</si>
  <si>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</si>
  <si>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</si>
  <si>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</si>
  <si>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</si>
  <si>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</si>
  <si>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</si>
  <si>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</si>
  <si>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</si>
  <si>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</si>
  <si>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</si>
  <si>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</si>
  <si>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</si>
  <si>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</si>
  <si>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</si>
  <si>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</si>
  <si>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</si>
  <si>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</si>
  <si>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</si>
  <si>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</si>
  <si>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</si>
  <si>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</si>
  <si>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</si>
  <si>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</si>
  <si>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</si>
  <si>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</si>
  <si>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</si>
  <si>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</si>
  <si>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</si>
  <si>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</si>
  <si>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</si>
  <si>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</si>
  <si>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</si>
  <si>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</si>
  <si>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</si>
  <si>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</si>
  <si>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</si>
  <si>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</si>
  <si>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</si>
  <si>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</si>
  <si>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</si>
  <si>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</si>
  <si>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</si>
  <si>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</si>
  <si>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</si>
  <si>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</si>
  <si>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</si>
  <si>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</si>
  <si>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</si>
  <si>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</si>
  <si>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</si>
  <si>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</si>
  <si>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</si>
  <si>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</si>
  <si>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</si>
  <si>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</si>
  <si>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</si>
  <si>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</si>
  <si>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</si>
  <si>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</si>
  <si>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</si>
  <si>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</si>
  <si>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</si>
  <si>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</si>
  <si>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</si>
  <si>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</si>
  <si>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</si>
  <si>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</si>
  <si>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</si>
  <si>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</si>
  <si>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</si>
  <si>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</si>
  <si>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</si>
  <si>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</si>
  <si>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</si>
  <si>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</si>
  <si>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</si>
  <si>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</si>
  <si>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</si>
  <si>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</si>
  <si>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</si>
  <si>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</si>
  <si>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</si>
  <si>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</si>
  <si>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</si>
  <si>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</si>
  <si>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</si>
  <si>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</si>
  <si>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</si>
  <si>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</si>
  <si>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</si>
  <si>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</si>
  <si>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</si>
  <si>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</si>
  <si>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</si>
  <si>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</si>
  <si>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</si>
  <si>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</si>
  <si>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</si>
  <si>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</si>
  <si>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</si>
  <si>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</si>
  <si>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</si>
  <si>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</si>
  <si>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</si>
  <si>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</si>
  <si>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</si>
  <si>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</si>
  <si>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</si>
  <si>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</si>
  <si>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</si>
  <si>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</si>
  <si>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</si>
  <si>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</si>
  <si>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</si>
  <si>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</si>
  <si>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</si>
  <si>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</si>
  <si>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</si>
  <si>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</si>
  <si>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</si>
  <si>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</si>
  <si>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</si>
  <si>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</si>
  <si>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</si>
  <si>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</si>
  <si>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</si>
  <si>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</si>
  <si>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</si>
  <si>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</si>
  <si>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</si>
  <si>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</si>
  <si>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</si>
  <si>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</si>
  <si>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</si>
  <si>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</si>
  <si>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</si>
  <si>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</si>
  <si>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</si>
  <si>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</si>
  <si>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</si>
  <si>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</si>
  <si>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</si>
  <si>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</si>
  <si>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</si>
  <si>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</si>
  <si>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</si>
  <si>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</si>
  <si>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</si>
  <si>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</si>
  <si>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</si>
  <si>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</si>
  <si>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</si>
  <si>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</si>
  <si>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</si>
  <si>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</si>
  <si>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</si>
  <si>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</si>
  <si>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</si>
  <si>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</si>
  <si>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</si>
  <si>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</si>
  <si>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</si>
  <si>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</si>
  <si>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</si>
  <si>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</si>
  <si>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</si>
  <si>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</si>
  <si>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</si>
  <si>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</si>
  <si>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</si>
  <si>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</si>
  <si>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</si>
  <si>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</si>
  <si>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</si>
  <si>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</si>
  <si>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</si>
  <si>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</si>
  <si>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</si>
  <si>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</si>
  <si>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</si>
  <si>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</si>
  <si>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</si>
  <si>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</si>
  <si>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</si>
  <si>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</si>
  <si>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</si>
  <si>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</si>
  <si>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</si>
  <si>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</si>
  <si>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</si>
  <si>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</si>
  <si>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</si>
  <si>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</si>
  <si>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</si>
  <si>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</si>
  <si>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</si>
  <si>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</si>
  <si>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</si>
  <si>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</si>
  <si>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</si>
  <si>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</si>
  <si>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</si>
  <si>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</si>
  <si>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</si>
  <si>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</si>
  <si>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</si>
  <si>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</si>
  <si>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</si>
  <si>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</si>
  <si>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</si>
  <si>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</si>
  <si>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</si>
  <si>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</si>
  <si>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</si>
  <si>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</si>
  <si>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</si>
  <si>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</si>
  <si>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</si>
  <si>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</si>
  <si>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</si>
  <si>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</si>
  <si>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</si>
  <si>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</si>
  <si>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</si>
  <si>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</si>
  <si>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</si>
  <si>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</si>
  <si>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</si>
  <si>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</si>
  <si>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</si>
  <si>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</si>
  <si>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</si>
  <si>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</si>
  <si>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</si>
  <si>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</si>
  <si>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</si>
  <si>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</si>
  <si>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</si>
  <si>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</si>
  <si>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</si>
  <si>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</si>
  <si>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</si>
  <si>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</si>
  <si>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</si>
  <si>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</si>
  <si>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</si>
  <si>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</si>
  <si>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</si>
  <si>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</si>
  <si>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</si>
  <si>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</si>
  <si>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</si>
  <si>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</si>
  <si>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</si>
  <si>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</si>
  <si>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</si>
  <si>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</si>
  <si>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</si>
  <si>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</si>
  <si>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</si>
  <si>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</si>
  <si>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</si>
  <si>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</si>
  <si>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</si>
  <si>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</si>
  <si>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</si>
  <si>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</si>
  <si>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</si>
  <si>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</si>
  <si>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</si>
  <si>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</si>
  <si>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</si>
  <si>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</si>
  <si>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</si>
  <si>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</si>
  <si>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</si>
  <si>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</si>
  <si>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</si>
  <si>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</si>
  <si>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</si>
  <si>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</si>
  <si>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</si>
  <si>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</si>
  <si>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</si>
  <si>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</si>
  <si>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</si>
  <si>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</si>
  <si>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</si>
  <si>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</si>
  <si>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</si>
  <si>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</si>
  <si>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</si>
  <si>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</si>
  <si>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</si>
  <si>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</si>
  <si>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</si>
  <si>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</si>
  <si>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</si>
  <si>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</si>
  <si>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</si>
  <si>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</si>
  <si>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</si>
  <si>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</si>
  <si>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</si>
  <si>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</si>
  <si>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</si>
  <si>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</si>
  <si>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</si>
  <si>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</si>
  <si>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</si>
  <si>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</si>
  <si>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</si>
  <si>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</si>
  <si>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</si>
  <si>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</si>
  <si>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</si>
  <si>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</si>
  <si>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</si>
  <si>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</si>
  <si>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</si>
  <si>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</si>
  <si>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</si>
  <si>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</si>
  <si>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</si>
  <si>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</si>
  <si>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</si>
  <si>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</si>
  <si>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</si>
  <si>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</si>
  <si>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</si>
  <si>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</si>
  <si>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</si>
  <si>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</si>
  <si>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</si>
  <si>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</si>
  <si>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</si>
  <si>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</si>
  <si>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</si>
  <si>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</si>
  <si>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</si>
  <si>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</si>
  <si>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</si>
  <si>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</si>
  <si>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</si>
  <si>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</si>
  <si>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</si>
  <si>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</si>
  <si>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</si>
  <si>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</si>
  <si>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</si>
  <si>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</si>
  <si>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</si>
  <si>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</si>
  <si>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</si>
  <si>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</si>
  <si>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</si>
  <si>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</si>
  <si>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</si>
  <si>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</si>
  <si>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</si>
  <si>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</si>
  <si>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</si>
  <si>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</si>
  <si>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</si>
  <si>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</si>
  <si>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</si>
  <si>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</si>
  <si>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</si>
  <si>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</si>
  <si>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</si>
  <si>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</si>
  <si>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</si>
  <si>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</si>
  <si>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</si>
  <si>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</si>
  <si>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</si>
  <si>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</si>
  <si>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</si>
  <si>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</si>
  <si>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</si>
  <si>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</si>
  <si>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</si>
  <si>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</si>
  <si>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</si>
  <si>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</si>
  <si>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</si>
  <si>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</si>
  <si>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</si>
  <si>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</si>
  <si>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</si>
  <si>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</si>
  <si>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</si>
  <si>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</si>
  <si>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</si>
  <si>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</si>
  <si>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</si>
  <si>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</si>
  <si>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</si>
  <si>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</si>
  <si>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</si>
  <si>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</si>
  <si>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</si>
  <si>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</si>
  <si>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</si>
  <si>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</si>
  <si>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</si>
  <si>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</si>
  <si>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</si>
  <si>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</si>
  <si>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</si>
  <si>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</si>
  <si>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</si>
  <si>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</si>
  <si>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</si>
  <si>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</si>
  <si>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</si>
  <si>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</si>
  <si>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</si>
  <si>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</si>
  <si>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</si>
  <si>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</si>
  <si>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</si>
  <si>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</si>
  <si>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</si>
  <si>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</si>
  <si>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</si>
  <si>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</si>
  <si>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</si>
  <si>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</si>
  <si>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</si>
  <si>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</si>
  <si>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</si>
  <si>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</si>
  <si>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</si>
  <si>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</si>
  <si>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</si>
  <si>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</si>
  <si>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</si>
  <si>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</si>
  <si>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</si>
  <si>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</si>
  <si>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</si>
  <si>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</si>
  <si>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</si>
  <si>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</si>
  <si>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</si>
  <si>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</si>
  <si>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</si>
  <si>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</si>
  <si>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</si>
  <si>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</si>
  <si>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</si>
  <si>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</si>
  <si>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</si>
  <si>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</si>
  <si>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</si>
  <si>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</si>
  <si>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</si>
  <si>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</si>
  <si>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</si>
  <si>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</si>
  <si>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</si>
  <si>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</si>
  <si>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</si>
  <si>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</si>
  <si>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</si>
  <si>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</si>
  <si>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</si>
  <si>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</si>
  <si>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</si>
  <si>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</si>
  <si>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</si>
  <si>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</si>
  <si>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</si>
  <si>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</si>
  <si>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</si>
  <si>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</si>
  <si>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</si>
  <si>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</si>
  <si>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</si>
  <si>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</si>
  <si>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</si>
  <si>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</si>
  <si>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</si>
  <si>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</si>
  <si>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</si>
  <si>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</si>
  <si>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</si>
  <si>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</si>
  <si>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</si>
  <si>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</si>
  <si>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</si>
  <si>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</si>
  <si>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</si>
  <si>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</si>
  <si>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</si>
  <si>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</si>
  <si>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</si>
  <si>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</si>
  <si>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</si>
  <si>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</si>
  <si>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</si>
  <si>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</si>
  <si>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</si>
  <si>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</si>
  <si>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</si>
  <si>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</si>
  <si>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</si>
  <si>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</si>
  <si>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</si>
  <si>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</si>
  <si>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</si>
  <si>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</si>
  <si>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</si>
  <si>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</si>
  <si>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</si>
  <si>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</si>
  <si>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</si>
  <si>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</si>
  <si>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</si>
  <si>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</si>
  <si>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</si>
  <si>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</si>
  <si>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</si>
  <si>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</si>
  <si>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</si>
  <si>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</si>
  <si>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</si>
  <si>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</si>
  <si>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</si>
  <si>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</si>
  <si>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</si>
  <si>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</si>
  <si>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</si>
  <si>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</si>
  <si>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</si>
  <si>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</si>
  <si>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</si>
  <si>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</si>
  <si>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</si>
  <si>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</si>
  <si>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</si>
  <si>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</si>
  <si>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</si>
  <si>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</si>
  <si>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</si>
  <si>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</si>
  <si>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</si>
  <si>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</si>
  <si>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</si>
  <si>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</si>
  <si>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</si>
  <si>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</si>
  <si>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</si>
  <si>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</si>
  <si>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</si>
  <si>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</si>
  <si>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</si>
  <si>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</si>
  <si>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</si>
  <si>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</si>
  <si>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</si>
  <si>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</si>
  <si>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</si>
  <si>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</si>
  <si>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</si>
  <si>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</si>
  <si>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</si>
  <si>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</si>
  <si>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</si>
  <si>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</si>
  <si>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</si>
  <si>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</si>
  <si>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</si>
  <si>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</si>
  <si>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</si>
  <si>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</si>
  <si>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</si>
  <si>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</si>
  <si>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</si>
  <si>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</si>
  <si>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</si>
  <si>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</si>
  <si>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</si>
  <si>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</si>
  <si>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</si>
  <si>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</si>
  <si>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</si>
  <si>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</si>
  <si>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</si>
  <si>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</si>
  <si>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</si>
  <si>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</si>
  <si>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</si>
  <si>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</si>
  <si>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</si>
  <si>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</si>
  <si>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</si>
  <si>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</si>
  <si>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</si>
  <si>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</si>
  <si>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</si>
  <si>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</si>
  <si>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</si>
  <si>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</si>
  <si>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</si>
  <si>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</si>
  <si>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</si>
  <si>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</si>
  <si>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</si>
  <si>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</si>
  <si>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</si>
  <si>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</si>
  <si>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</si>
  <si>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</si>
  <si>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</si>
  <si>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</si>
  <si>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</si>
  <si>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</si>
  <si>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</si>
  <si>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</si>
  <si>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</si>
  <si>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</si>
  <si>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</si>
  <si>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</si>
  <si>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</si>
  <si>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</si>
  <si>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</si>
  <si>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</si>
  <si>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</si>
  <si>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</si>
  <si>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</si>
  <si>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</si>
  <si>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</si>
  <si>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</si>
  <si>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</si>
  <si>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</si>
  <si>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</si>
  <si>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</si>
  <si>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</si>
  <si>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</si>
  <si>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</si>
  <si>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</si>
  <si>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</si>
  <si>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</si>
  <si>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</si>
  <si>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</si>
  <si>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</si>
  <si>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</si>
  <si>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</si>
  <si>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</si>
  <si>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</si>
  <si>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</si>
  <si>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</si>
  <si>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</si>
  <si>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</si>
  <si>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</si>
  <si>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</si>
  <si>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</si>
  <si>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</si>
  <si>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</si>
  <si>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</si>
  <si>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</si>
  <si>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</si>
  <si>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</si>
  <si>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</si>
  <si>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</si>
  <si>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</si>
  <si>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</si>
  <si>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</si>
  <si>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</si>
  <si>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</si>
  <si>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</si>
  <si>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</si>
  <si>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</si>
  <si>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</si>
  <si>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</si>
  <si>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</si>
  <si>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</si>
  <si>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</si>
  <si>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</si>
  <si>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</si>
  <si>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</si>
  <si>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</si>
  <si>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</si>
  <si>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</si>
  <si>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</si>
  <si>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</si>
  <si>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</si>
  <si>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</si>
  <si>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</si>
  <si>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</si>
  <si>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</si>
  <si>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</si>
  <si>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</si>
  <si>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</si>
  <si>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</si>
  <si>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</si>
  <si>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</si>
  <si>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</si>
  <si>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</si>
  <si>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</si>
  <si>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</si>
  <si>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</si>
  <si>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</si>
  <si>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</si>
  <si>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</si>
  <si>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</si>
  <si>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</si>
  <si>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</si>
  <si>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</si>
  <si>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</si>
  <si>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</si>
  <si>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</si>
  <si>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</si>
  <si>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</si>
  <si>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</si>
  <si>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</si>
  <si>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</si>
  <si>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</si>
  <si>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</si>
  <si>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</si>
  <si>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</si>
  <si>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</si>
  <si>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</si>
  <si>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</si>
  <si>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</si>
  <si>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</si>
  <si>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</si>
  <si>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</si>
  <si>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</si>
  <si>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</si>
  <si>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</si>
  <si>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</si>
  <si>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</si>
  <si>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</si>
  <si>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</si>
  <si>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</si>
  <si>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</si>
  <si>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</si>
  <si>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</si>
  <si>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</si>
  <si>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</si>
  <si>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</si>
  <si>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</si>
  <si>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</si>
  <si>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</si>
  <si>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</si>
  <si>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</si>
  <si>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</si>
  <si>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</si>
  <si>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</si>
  <si>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</si>
  <si>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</si>
  <si>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</si>
  <si>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</si>
  <si>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</si>
  <si>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</si>
  <si>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</si>
  <si>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</si>
  <si>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</si>
  <si>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</si>
  <si>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</si>
  <si>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</si>
  <si>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</si>
  <si>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</si>
  <si>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</si>
  <si>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</si>
  <si>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</si>
  <si>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</si>
  <si>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</si>
  <si>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</si>
  <si>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</si>
  <si>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</si>
  <si>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</si>
  <si>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</si>
  <si>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</si>
  <si>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</si>
  <si>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</si>
  <si>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</si>
  <si>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</si>
  <si>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</si>
  <si>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</si>
  <si>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</si>
  <si>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</si>
  <si>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</si>
  <si>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</si>
  <si>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</si>
  <si>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</si>
  <si>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</si>
  <si>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</si>
  <si>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</si>
  <si>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</si>
  <si>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</si>
  <si>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</si>
  <si>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</si>
  <si>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</si>
  <si>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</si>
  <si>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</si>
  <si>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</si>
  <si>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</si>
  <si>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</si>
  <si>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</si>
  <si>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</si>
  <si>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</si>
  <si>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</si>
  <si>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</si>
  <si>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</si>
  <si>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</si>
  <si>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</si>
  <si>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</si>
  <si>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</si>
  <si>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</si>
  <si>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</si>
  <si>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</si>
  <si>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</si>
  <si>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</si>
  <si>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</si>
  <si>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</si>
  <si>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</si>
  <si>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</si>
  <si>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</si>
  <si>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</si>
  <si>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</si>
  <si>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</si>
  <si>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</si>
  <si>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</si>
  <si>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</si>
  <si>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</si>
  <si>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</si>
  <si>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</si>
  <si>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</si>
  <si>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</si>
  <si>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</si>
  <si>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</si>
  <si>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</si>
  <si>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</si>
  <si>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</si>
  <si>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</si>
  <si>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</si>
  <si>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</si>
  <si>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</si>
  <si>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</si>
  <si>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</si>
  <si>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</si>
  <si>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</si>
  <si>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</si>
  <si>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</si>
  <si>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</si>
  <si>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</si>
  <si>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</si>
  <si>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</si>
  <si>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</si>
  <si>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</si>
  <si>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</si>
  <si>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</si>
  <si>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</si>
  <si>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</si>
  <si>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</si>
  <si>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</si>
  <si>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</si>
  <si>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</si>
  <si>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</si>
  <si>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</si>
  <si>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</si>
  <si>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</si>
  <si>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</si>
  <si>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</si>
  <si>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</si>
  <si>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</si>
  <si>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</si>
  <si>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</si>
  <si>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</si>
  <si>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</si>
  <si>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</si>
  <si>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</si>
  <si>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</si>
  <si>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</si>
  <si>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</si>
  <si>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</si>
  <si>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</si>
  <si>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</si>
  <si>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</si>
  <si>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</si>
  <si>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</si>
  <si>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</si>
  <si>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</si>
  <si>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</si>
  <si>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</si>
  <si>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</si>
  <si>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</si>
  <si>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</si>
  <si>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</si>
  <si>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</si>
  <si>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</si>
  <si>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</si>
  <si>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</si>
  <si>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</si>
  <si>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</si>
  <si>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</si>
  <si>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</si>
  <si>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</si>
  <si>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</si>
  <si>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</si>
  <si>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</si>
  <si>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</si>
  <si>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</si>
  <si>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</si>
  <si>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</si>
  <si>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</si>
  <si>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</si>
  <si>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</si>
  <si>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</si>
  <si>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</si>
  <si>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</si>
  <si>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</si>
  <si>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</si>
  <si>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</si>
  <si>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</si>
  <si>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</si>
  <si>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</si>
  <si>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</si>
  <si>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</si>
  <si>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</si>
  <si>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</si>
  <si>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</si>
  <si>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</si>
  <si>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</si>
  <si>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</si>
  <si>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</si>
  <si>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</si>
  <si>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</si>
  <si>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</si>
  <si>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</si>
  <si>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</si>
  <si>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</si>
  <si>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</si>
  <si>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</si>
  <si>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</si>
  <si>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</si>
  <si>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</si>
  <si>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</si>
  <si>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</si>
  <si>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</si>
  <si>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</si>
  <si>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</si>
  <si>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</si>
  <si>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</si>
  <si>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</si>
  <si>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</si>
  <si>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</si>
  <si>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</si>
  <si>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</si>
  <si>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</si>
  <si>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</si>
  <si>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</si>
  <si>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</si>
  <si>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</si>
  <si>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</si>
  <si>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</si>
  <si>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</si>
  <si>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</si>
  <si>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</si>
  <si>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</si>
  <si>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</si>
  <si>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</si>
  <si>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</si>
  <si>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</si>
  <si>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</si>
  <si>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</si>
  <si>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</si>
  <si>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</si>
  <si>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</si>
  <si>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</si>
  <si>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</si>
  <si>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</si>
  <si>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</si>
  <si>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</si>
  <si>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</si>
  <si>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</si>
  <si>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</si>
  <si>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</si>
  <si>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</si>
  <si>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</si>
  <si>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</si>
  <si>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</si>
  <si>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</si>
  <si>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</si>
  <si>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</si>
  <si>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</si>
  <si>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</si>
  <si>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</si>
  <si>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</si>
  <si>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</si>
  <si>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</si>
  <si>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</si>
  <si>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</si>
  <si>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</si>
  <si>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</si>
  <si>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</si>
  <si>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</si>
  <si>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</si>
  <si>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</si>
  <si>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</si>
  <si>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</si>
  <si>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</si>
  <si>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</si>
  <si>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</si>
  <si>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</si>
  <si>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</si>
  <si>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</si>
  <si>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</si>
  <si>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</si>
  <si>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</si>
  <si>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</si>
  <si>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</si>
  <si>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</si>
  <si>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</si>
  <si>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</si>
  <si>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</si>
  <si>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</si>
  <si>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</si>
  <si>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</si>
  <si>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</si>
  <si>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</si>
  <si>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</si>
  <si>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</si>
  <si>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</si>
  <si>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</si>
  <si>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</si>
  <si>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</si>
  <si>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</si>
  <si>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</si>
  <si>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</si>
  <si>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</si>
  <si>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</si>
  <si>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</si>
  <si>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</si>
  <si>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</si>
  <si>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</si>
  <si>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</si>
  <si>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</si>
  <si>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</si>
  <si>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</si>
  <si>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</si>
  <si>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</si>
  <si>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</si>
  <si>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</si>
  <si>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</si>
  <si>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</si>
  <si>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</si>
  <si>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</si>
  <si>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</si>
  <si>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</si>
  <si>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</si>
  <si>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</si>
  <si>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</si>
  <si>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</si>
  <si>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</si>
  <si>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</si>
  <si>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</si>
  <si>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</si>
  <si>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</si>
  <si>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</si>
  <si>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</si>
  <si>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</si>
  <si>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</si>
  <si>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</si>
  <si>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</si>
  <si>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</si>
  <si>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</si>
  <si>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</si>
  <si>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</si>
  <si>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</si>
  <si>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</si>
  <si>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</si>
  <si>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</si>
  <si>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</si>
  <si>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</si>
  <si>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</si>
  <si>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</si>
  <si>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</si>
  <si>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</si>
  <si>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</si>
  <si>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</si>
  <si>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</si>
  <si>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</si>
  <si>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</si>
  <si>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</si>
  <si>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</si>
  <si>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</si>
  <si>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</si>
  <si>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</si>
  <si>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</si>
  <si>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</si>
  <si>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</si>
  <si>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</si>
  <si>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</si>
  <si>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</si>
  <si>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</si>
  <si>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</si>
  <si>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</si>
  <si>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</si>
  <si>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</si>
  <si>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</si>
  <si>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</si>
  <si>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</si>
  <si>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</si>
  <si>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</si>
  <si>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</si>
  <si>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</si>
  <si>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</si>
  <si>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</si>
  <si>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</si>
  <si>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</si>
  <si>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</si>
  <si>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</si>
  <si>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</si>
  <si>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</si>
  <si>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</si>
  <si>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</si>
  <si>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</si>
  <si>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</si>
  <si>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</si>
  <si>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</si>
  <si>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</si>
  <si>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</si>
  <si>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</si>
  <si>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</si>
  <si>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</si>
  <si>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</si>
  <si>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</si>
  <si>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</si>
  <si>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</si>
  <si>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</si>
  <si>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</si>
  <si>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</si>
  <si>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</si>
  <si>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</si>
  <si>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</si>
  <si>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</si>
  <si>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</si>
  <si>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</si>
  <si>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</si>
  <si>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</si>
  <si>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</si>
  <si>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</si>
  <si>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</si>
  <si>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</si>
  <si>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</si>
  <si>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</si>
  <si>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</si>
  <si>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</si>
  <si>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</si>
  <si>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</si>
  <si>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</si>
  <si>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</si>
  <si>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</si>
  <si>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</si>
  <si>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</si>
  <si>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</si>
  <si>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</si>
  <si>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</si>
  <si>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</si>
  <si>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</si>
  <si>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</si>
  <si>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</si>
  <si>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</si>
  <si>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</si>
  <si>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</si>
  <si>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</si>
  <si>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</si>
  <si>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</si>
  <si>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</si>
  <si>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</si>
  <si>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</si>
  <si>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</si>
  <si>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</si>
  <si>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</si>
  <si>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</si>
  <si>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</si>
  <si>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</si>
  <si>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</si>
  <si>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</si>
  <si>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</si>
  <si>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</si>
  <si>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</si>
  <si>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</si>
  <si>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</si>
  <si>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</si>
  <si>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</si>
  <si>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</si>
  <si>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</si>
  <si>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</si>
  <si>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</si>
  <si>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</si>
  <si>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</si>
  <si>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</si>
  <si>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</si>
  <si>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</si>
  <si>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</si>
  <si>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</si>
  <si>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</si>
  <si>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</si>
  <si>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</si>
  <si>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</si>
  <si>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</si>
  <si>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</si>
  <si>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</si>
  <si>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</si>
  <si>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</si>
  <si>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</si>
  <si>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</si>
  <si>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</si>
  <si>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</si>
  <si>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</si>
  <si>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</si>
  <si>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</si>
  <si>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</si>
  <si>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</si>
  <si>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</si>
  <si>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</si>
  <si>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</si>
  <si>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</si>
  <si>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</si>
  <si>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</si>
  <si>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</si>
  <si>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</si>
  <si>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</si>
  <si>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</si>
  <si>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</si>
  <si>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</si>
  <si>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</si>
  <si>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</si>
  <si>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</si>
  <si>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</si>
  <si>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</si>
  <si>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</si>
  <si>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</si>
  <si>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</si>
  <si>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</si>
  <si>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</si>
  <si>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</si>
  <si>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</si>
  <si>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</si>
  <si>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</si>
  <si>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</si>
  <si>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</si>
  <si>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</si>
  <si>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</si>
  <si>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</si>
  <si>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</si>
  <si>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</si>
  <si>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</si>
  <si>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</si>
  <si>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</si>
  <si>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</si>
  <si>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</si>
  <si>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</si>
  <si>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</si>
  <si>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</si>
  <si>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</si>
  <si>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</si>
  <si>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</si>
  <si>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</si>
  <si>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</si>
  <si>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</si>
  <si>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</si>
  <si>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</si>
  <si>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</si>
  <si>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</si>
  <si>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</si>
  <si>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</si>
  <si>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</si>
  <si>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</si>
  <si>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</si>
  <si>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</si>
  <si>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</si>
  <si>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</si>
  <si>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</si>
  <si>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</si>
  <si>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</si>
  <si>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</si>
  <si>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</si>
  <si>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</si>
  <si>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</si>
  <si>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</si>
  <si>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</si>
  <si>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</si>
  <si>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</si>
  <si>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</si>
  <si>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</si>
  <si>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</si>
  <si>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</si>
  <si>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</si>
  <si>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</si>
  <si>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</si>
  <si>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</si>
  <si>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</si>
  <si>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</si>
  <si>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</si>
  <si>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</si>
  <si>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</si>
  <si>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</si>
  <si>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</si>
  <si>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</si>
  <si>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</si>
  <si>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</si>
  <si>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</si>
  <si>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</si>
  <si>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</si>
  <si>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</si>
  <si>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</si>
  <si>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</si>
  <si>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</si>
  <si>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</si>
  <si>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</si>
  <si>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</si>
  <si>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</si>
  <si>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</si>
  <si>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</si>
  <si>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</si>
  <si>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</si>
  <si>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</si>
  <si>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</si>
  <si>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</si>
  <si>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</si>
  <si>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</si>
  <si>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</si>
  <si>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</si>
  <si>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</si>
  <si>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</si>
  <si>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</si>
  <si>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</si>
  <si>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</si>
  <si>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</si>
  <si>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</si>
  <si>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</si>
  <si>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</si>
  <si>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</si>
  <si>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</si>
  <si>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</si>
  <si>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</si>
  <si>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</si>
  <si>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</si>
  <si>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</si>
  <si>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</si>
  <si>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</si>
  <si>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</si>
  <si>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</si>
  <si>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</si>
  <si>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</si>
  <si>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</si>
  <si>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</si>
  <si>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</si>
  <si>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</si>
  <si>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</si>
  <si>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</si>
  <si>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</si>
  <si>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</si>
  <si>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</si>
  <si>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</si>
  <si>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</si>
  <si>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</si>
  <si>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</si>
  <si>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</si>
  <si>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</si>
  <si>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</si>
  <si>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</si>
  <si>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</si>
  <si>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</si>
  <si>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</si>
  <si>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</si>
  <si>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</si>
  <si>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</si>
  <si>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</si>
  <si>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</si>
  <si>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</si>
  <si>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</si>
  <si>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</si>
  <si>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</si>
  <si>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</si>
  <si>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</si>
  <si>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</si>
  <si>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</si>
  <si>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</si>
  <si>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</si>
  <si>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</si>
  <si>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</si>
  <si>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</si>
  <si>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</si>
  <si>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</si>
  <si>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</si>
  <si>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</si>
  <si>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</si>
  <si>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</si>
  <si>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</si>
  <si>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</si>
  <si>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</si>
  <si>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</si>
  <si>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</si>
  <si>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</si>
  <si>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</si>
  <si>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</si>
  <si>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</si>
  <si>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</si>
  <si>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</si>
  <si>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</si>
  <si>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</si>
  <si>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</si>
  <si>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</si>
  <si>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</si>
  <si>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</si>
  <si>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</si>
  <si>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</si>
  <si>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</si>
  <si>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</si>
  <si>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</si>
  <si>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</si>
  <si>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</si>
  <si>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</si>
  <si>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</si>
  <si>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</si>
  <si>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</si>
  <si>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</si>
  <si>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</si>
  <si>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</si>
  <si>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</si>
  <si>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</si>
  <si>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</si>
  <si>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</si>
  <si>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</si>
  <si>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</si>
  <si>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</si>
  <si>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</si>
  <si>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</si>
  <si>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</si>
  <si>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</si>
  <si>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</si>
  <si>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</si>
  <si>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</si>
  <si>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</si>
  <si>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</si>
  <si>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</si>
  <si>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</si>
  <si>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</si>
  <si>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</si>
  <si>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</si>
  <si>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</si>
  <si>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</si>
  <si>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</si>
  <si>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</si>
  <si>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</si>
  <si>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</si>
  <si>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</si>
  <si>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</si>
  <si>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</si>
  <si>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</si>
  <si>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</si>
  <si>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</si>
  <si>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</si>
  <si>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</si>
  <si>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</si>
  <si>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</si>
  <si>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</si>
  <si>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</si>
  <si>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</si>
  <si>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</si>
  <si>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</si>
  <si>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</si>
  <si>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</si>
  <si>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</si>
  <si>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</si>
  <si>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</si>
  <si>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</si>
  <si>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</si>
  <si>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</si>
  <si>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</si>
  <si>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</si>
  <si>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</si>
  <si>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</si>
  <si>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</si>
  <si>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</si>
  <si>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</si>
  <si>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</si>
  <si>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</si>
  <si>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</si>
  <si>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</si>
  <si>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</si>
  <si>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</si>
  <si>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</si>
  <si>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</si>
  <si>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</si>
  <si>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</si>
  <si>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</si>
  <si>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</si>
  <si>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</si>
  <si>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</si>
  <si>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</si>
  <si>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</si>
  <si>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</si>
  <si>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</si>
  <si>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</si>
  <si>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</si>
  <si>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</si>
  <si>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</si>
  <si>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</si>
  <si>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</si>
  <si>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</si>
  <si>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</si>
  <si>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</si>
  <si>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</si>
  <si>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</si>
  <si>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</si>
  <si>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</si>
  <si>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</si>
  <si>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</si>
  <si>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</si>
  <si>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</si>
  <si>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</si>
  <si>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</si>
  <si>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</si>
  <si>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</si>
  <si>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</si>
  <si>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</si>
  <si>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</si>
  <si>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</si>
  <si>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</si>
  <si>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</si>
  <si>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</si>
  <si>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</si>
  <si>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</si>
  <si>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</si>
  <si>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</si>
  <si>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</si>
  <si>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</si>
  <si>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</si>
  <si>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</si>
  <si>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</si>
  <si>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</si>
  <si>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</si>
  <si>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</si>
  <si>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</si>
  <si>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</si>
  <si>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</si>
  <si>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</si>
  <si>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</si>
  <si>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</si>
  <si>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</si>
  <si>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</si>
  <si>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</si>
  <si>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</si>
  <si>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</si>
  <si>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</si>
  <si>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</si>
  <si>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</si>
  <si>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</si>
  <si>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</si>
  <si>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</si>
  <si>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</si>
  <si>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</si>
  <si>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</si>
  <si>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</si>
  <si>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</si>
  <si>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</si>
  <si>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</si>
  <si>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</si>
  <si>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</si>
  <si>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</si>
  <si>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</si>
  <si>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</si>
  <si>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</si>
  <si>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</si>
  <si>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</si>
  <si>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</si>
  <si>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</si>
  <si>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</si>
  <si>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</si>
  <si>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</si>
  <si>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</si>
  <si>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</si>
  <si>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</si>
  <si>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</si>
  <si>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</si>
  <si>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</si>
  <si>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</si>
  <si>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</si>
  <si>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</si>
  <si>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</si>
  <si>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</si>
  <si>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</si>
  <si>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</si>
  <si>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</si>
  <si>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</si>
  <si>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</si>
  <si>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</si>
  <si>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</si>
  <si>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</si>
  <si>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</si>
  <si>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</si>
  <si>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</si>
  <si>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</si>
  <si>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</si>
  <si>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</si>
  <si>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</si>
  <si>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</si>
  <si>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</si>
  <si>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</si>
  <si>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</si>
  <si>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</si>
  <si>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</si>
  <si>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</si>
  <si>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</si>
  <si>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</si>
  <si>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</si>
  <si>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</si>
  <si>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</si>
  <si>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</si>
  <si>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</si>
  <si>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</si>
  <si>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</si>
  <si>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</si>
  <si>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</si>
  <si>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</si>
  <si>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</si>
  <si>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</si>
  <si>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</si>
  <si>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</si>
  <si>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</si>
  <si>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</si>
  <si>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</si>
  <si>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</si>
  <si>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</si>
  <si>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</si>
  <si>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</si>
  <si>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</si>
  <si>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</si>
  <si>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</si>
  <si>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</si>
  <si>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</si>
  <si>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</si>
  <si>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</si>
  <si>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</si>
  <si>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</si>
  <si>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</si>
  <si>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</si>
  <si>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</si>
  <si>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</si>
  <si>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</si>
  <si>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</si>
  <si>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</si>
  <si>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</si>
  <si>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</si>
  <si>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</si>
  <si>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</si>
  <si>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</si>
  <si>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</si>
  <si>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</si>
  <si>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</si>
  <si>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</si>
  <si>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</si>
  <si>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</si>
  <si>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</si>
  <si>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</si>
  <si>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</si>
  <si>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</si>
  <si>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</si>
  <si>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</si>
  <si>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</si>
  <si>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</si>
  <si>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</si>
  <si>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</si>
  <si>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</si>
  <si>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</si>
  <si>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</si>
  <si>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</si>
  <si>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</si>
  <si>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</si>
  <si>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</si>
  <si>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</si>
  <si>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</si>
  <si>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</si>
  <si>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</si>
  <si>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</si>
  <si>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</si>
  <si>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</si>
  <si>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</si>
  <si>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</si>
  <si>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</si>
  <si>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</si>
  <si>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</si>
  <si>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</si>
  <si>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</si>
  <si>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</si>
  <si>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</si>
  <si>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</si>
  <si>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</si>
  <si>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</si>
  <si>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</si>
  <si>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</si>
  <si>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</si>
  <si>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</si>
  <si>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</si>
  <si>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</si>
  <si>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</si>
  <si>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</si>
  <si>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</si>
  <si>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</si>
  <si>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</si>
  <si>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</si>
  <si>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</si>
  <si>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</si>
  <si>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</si>
  <si>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</si>
  <si>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</si>
  <si>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</si>
  <si>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</si>
  <si>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</si>
  <si>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</si>
  <si>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</si>
  <si>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</si>
  <si>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</si>
  <si>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</si>
  <si>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</si>
  <si>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</si>
  <si>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</si>
  <si>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</si>
  <si>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</si>
  <si>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</si>
  <si>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</si>
  <si>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</si>
  <si>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</si>
  <si>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</si>
  <si>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</si>
  <si>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</si>
  <si>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</si>
  <si>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</si>
  <si>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</si>
  <si>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</si>
  <si>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</si>
  <si>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</si>
  <si>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</si>
  <si>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</si>
  <si>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</si>
  <si>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</si>
  <si>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</si>
  <si>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</si>
  <si>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</si>
  <si>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</si>
  <si>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</si>
  <si>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</si>
  <si>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</si>
  <si>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</si>
  <si>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</si>
  <si>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</si>
  <si>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</si>
  <si>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</si>
  <si>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</si>
  <si>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</si>
  <si>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</si>
  <si>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</si>
  <si>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</si>
  <si>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</si>
  <si>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</si>
  <si>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</si>
  <si>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</si>
  <si>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</si>
  <si>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</si>
  <si>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</si>
  <si>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</si>
  <si>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</si>
  <si>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</si>
  <si>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</si>
  <si>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</si>
  <si>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</si>
  <si>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</si>
  <si>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</si>
  <si>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</si>
  <si>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</si>
  <si>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</si>
  <si>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</si>
  <si>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</si>
  <si>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</si>
  <si>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</si>
  <si>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</si>
  <si>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</si>
  <si>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</si>
  <si>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</si>
  <si>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</si>
  <si>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</si>
  <si>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</si>
  <si>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</si>
  <si>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</si>
  <si>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</si>
  <si>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</si>
  <si>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</si>
  <si>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</si>
  <si>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</si>
  <si>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</si>
  <si>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</si>
  <si>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</si>
  <si>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</si>
  <si>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</si>
  <si>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</si>
  <si>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</si>
  <si>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</si>
  <si>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</si>
  <si>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</si>
  <si>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</si>
  <si>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</si>
  <si>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</si>
  <si>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</si>
  <si>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</si>
  <si>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</si>
  <si>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</si>
  <si>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</si>
  <si>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</si>
  <si>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</si>
  <si>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</si>
  <si>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</si>
  <si>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</si>
  <si>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</si>
  <si>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</si>
  <si>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</si>
  <si>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</si>
  <si>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</si>
  <si>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</si>
  <si>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</si>
  <si>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</si>
  <si>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</si>
  <si>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</si>
  <si>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</si>
  <si>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</si>
  <si>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</si>
  <si>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</si>
  <si>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</si>
  <si>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</si>
  <si>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</si>
  <si>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</si>
  <si>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</si>
  <si>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</si>
  <si>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</si>
  <si>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</si>
  <si>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</si>
  <si>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</si>
  <si>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</si>
  <si>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</si>
  <si>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</si>
  <si>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</si>
  <si>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</si>
  <si>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</si>
  <si>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</si>
  <si>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</si>
  <si>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</si>
  <si>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</si>
  <si>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</si>
  <si>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</si>
  <si>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</si>
  <si>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</si>
  <si>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</si>
  <si>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</si>
  <si>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</si>
  <si>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</si>
  <si>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</si>
  <si>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</si>
  <si>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</si>
  <si>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</si>
  <si>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</si>
  <si>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</si>
  <si>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</si>
  <si>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</si>
  <si>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</si>
  <si>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</si>
  <si>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</si>
  <si>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</si>
  <si>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</si>
  <si>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</si>
  <si>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</si>
  <si>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</si>
  <si>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</si>
  <si>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</si>
  <si>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</si>
  <si>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</si>
  <si>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</si>
  <si>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</si>
  <si>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</si>
  <si>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</si>
  <si>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</si>
  <si>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</si>
  <si>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</si>
  <si>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</si>
  <si>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</si>
  <si>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</si>
  <si>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</si>
  <si>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</si>
  <si>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</si>
  <si>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</si>
  <si>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</si>
  <si>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</si>
  <si>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</si>
  <si>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</si>
  <si>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</si>
  <si>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</si>
  <si>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</si>
  <si>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</si>
  <si>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</si>
  <si>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</si>
  <si>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</si>
  <si>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</si>
  <si>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</si>
  <si>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</si>
  <si>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</si>
  <si>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</si>
  <si>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</si>
  <si>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</si>
  <si>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</si>
  <si>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</si>
  <si>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</si>
  <si>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</si>
  <si>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</si>
  <si>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</si>
  <si>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</si>
  <si>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</si>
  <si>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</si>
  <si>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</si>
  <si>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</si>
  <si>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</si>
  <si>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</si>
  <si>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</si>
  <si>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</si>
  <si>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</si>
  <si>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</si>
  <si>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</si>
  <si>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</si>
  <si>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</si>
  <si>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</si>
  <si>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</si>
  <si>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</si>
  <si>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</si>
  <si>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</si>
  <si>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</si>
  <si>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</si>
  <si>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</si>
  <si>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</si>
  <si>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</si>
  <si>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</si>
  <si>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</si>
  <si>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</si>
  <si>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</si>
  <si>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</si>
  <si>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</si>
  <si>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</si>
  <si>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</si>
  <si>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</si>
  <si>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</si>
  <si>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</si>
  <si>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</si>
  <si>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</si>
  <si>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</si>
  <si>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</si>
  <si>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</si>
  <si>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</si>
  <si>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</si>
  <si>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</si>
  <si>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</si>
  <si>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</si>
  <si>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</si>
  <si>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</si>
  <si>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</si>
  <si>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</si>
  <si>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</si>
  <si>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</si>
  <si>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</si>
  <si>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</si>
  <si>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</si>
  <si>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</si>
  <si>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</si>
  <si>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</si>
  <si>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</si>
  <si>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</si>
  <si>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</si>
  <si>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</si>
  <si>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</si>
  <si>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</si>
  <si>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</si>
  <si>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</si>
  <si>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</si>
  <si>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</si>
  <si>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</si>
  <si>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</si>
  <si>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</si>
  <si>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</si>
  <si>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</si>
  <si>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</si>
  <si>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</si>
  <si>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</si>
  <si>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</si>
  <si>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</si>
  <si>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</si>
  <si>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</si>
  <si>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</si>
  <si>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</si>
  <si>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</si>
  <si>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</si>
  <si>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</si>
  <si>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</si>
  <si>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</si>
  <si>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</si>
  <si>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</si>
  <si>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</si>
  <si>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</si>
  <si>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</si>
  <si>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</si>
  <si>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</si>
  <si>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</si>
  <si>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</si>
  <si>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</si>
  <si>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</si>
  <si>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</si>
  <si>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</si>
  <si>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</si>
  <si>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</si>
  <si>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</si>
  <si>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</si>
  <si>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</si>
  <si>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</si>
  <si>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</si>
  <si>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</si>
  <si>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</si>
  <si>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</si>
  <si>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</si>
  <si>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</si>
  <si>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</si>
  <si>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</si>
  <si>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</si>
  <si>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</si>
  <si>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</si>
  <si>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</si>
  <si>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</si>
  <si>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</si>
  <si>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</si>
  <si>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</si>
  <si>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</si>
  <si>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</si>
  <si>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</si>
  <si>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</si>
  <si>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</si>
  <si>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</si>
  <si>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</si>
  <si>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</si>
  <si>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</si>
  <si>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</si>
  <si>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</si>
  <si>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</si>
  <si>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</si>
  <si>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</si>
  <si>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</si>
  <si>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</si>
  <si>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</si>
  <si>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</si>
  <si>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</si>
  <si>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</si>
  <si>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</si>
  <si>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</si>
  <si>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</si>
  <si>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</si>
  <si>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</si>
  <si>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</si>
  <si>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</si>
  <si>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</si>
  <si>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</si>
  <si>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</si>
  <si>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</si>
  <si>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</si>
  <si>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</si>
  <si>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</si>
  <si>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</si>
  <si>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</si>
  <si>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</si>
  <si>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</si>
  <si>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</si>
  <si>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</si>
  <si>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</si>
  <si>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</si>
  <si>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</si>
  <si>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</si>
  <si>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</si>
  <si>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</si>
  <si>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</si>
  <si>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</si>
  <si>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</si>
  <si>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</si>
  <si>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</si>
  <si>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</si>
  <si>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</si>
  <si>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</si>
  <si>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</si>
  <si>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</si>
  <si>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</si>
  <si>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</si>
  <si>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</si>
  <si>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</si>
  <si>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</si>
  <si>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</si>
  <si>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</si>
  <si>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</si>
  <si>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</si>
  <si>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</si>
  <si>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</si>
  <si>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</si>
  <si>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</si>
  <si>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</si>
  <si>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</si>
  <si>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</si>
  <si>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</si>
  <si>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</si>
  <si>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</si>
  <si>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</si>
  <si>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</si>
  <si>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</si>
  <si>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</si>
  <si>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</si>
  <si>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</si>
  <si>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</si>
  <si>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</si>
  <si>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</si>
  <si>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</si>
  <si>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</si>
  <si>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</si>
  <si>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</si>
  <si>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</si>
  <si>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</si>
  <si>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</si>
  <si>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</si>
  <si>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</si>
  <si>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</si>
  <si>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</si>
  <si>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</si>
  <si>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</si>
  <si>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</si>
  <si>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</si>
  <si>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</si>
  <si>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</si>
  <si>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</si>
  <si>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</si>
  <si>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</si>
  <si>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</si>
  <si>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</si>
  <si>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</si>
  <si>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</si>
  <si>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</si>
  <si>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</si>
  <si>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</si>
  <si>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</si>
  <si>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</si>
  <si>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</si>
  <si>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</si>
  <si>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</si>
  <si>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</si>
  <si>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</si>
  <si>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</si>
  <si>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</si>
  <si>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</si>
  <si>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</si>
  <si>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</si>
  <si>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</si>
  <si>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</si>
  <si>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</si>
  <si>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</si>
  <si>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</si>
  <si>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</si>
  <si>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</si>
  <si>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</si>
  <si>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</si>
  <si>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</si>
  <si>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</si>
  <si>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</si>
  <si>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</si>
  <si>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</si>
  <si>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</si>
  <si>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</si>
  <si>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</si>
  <si>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</si>
  <si>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</si>
  <si>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</si>
  <si>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</si>
  <si>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</si>
  <si>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</si>
  <si>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</si>
  <si>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</si>
  <si>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</si>
  <si>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</si>
  <si>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</si>
  <si>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</si>
  <si>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</si>
  <si>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</si>
  <si>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</si>
  <si>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</si>
  <si>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</si>
  <si>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</si>
  <si>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</si>
  <si>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</si>
  <si>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</si>
  <si>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</si>
  <si>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</si>
  <si>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</si>
  <si>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</si>
  <si>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</si>
  <si>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</si>
  <si>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</si>
  <si>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</si>
  <si>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</si>
  <si>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</si>
  <si>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</si>
  <si>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</si>
  <si>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</si>
  <si>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</si>
  <si>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</si>
  <si>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</si>
  <si>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</si>
  <si>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</si>
  <si>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</si>
  <si>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</si>
  <si>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</si>
  <si>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</si>
  <si>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</si>
  <si>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</si>
  <si>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</si>
  <si>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</si>
  <si>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</si>
  <si>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</si>
  <si>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</si>
  <si>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</si>
  <si>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</si>
  <si>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</si>
  <si>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</si>
  <si>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</si>
  <si>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</si>
  <si>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</si>
  <si>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</si>
  <si>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</si>
  <si>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</si>
  <si>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</si>
  <si>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</si>
  <si>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</si>
  <si>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</si>
  <si>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</si>
  <si>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</si>
  <si>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</si>
  <si>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</si>
  <si>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</si>
  <si>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</si>
  <si>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</si>
  <si>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</si>
  <si>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</si>
  <si>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</si>
  <si>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</si>
  <si>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</si>
  <si>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</si>
  <si>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</si>
  <si>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</si>
  <si>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</si>
  <si>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</si>
  <si>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</si>
  <si>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</si>
  <si>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</si>
  <si>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</si>
  <si>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</si>
  <si>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</si>
  <si>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</si>
  <si>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</si>
  <si>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</si>
  <si>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</si>
  <si>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</si>
  <si>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</si>
  <si>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</si>
  <si>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</si>
  <si>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</si>
  <si>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</si>
  <si>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</si>
  <si>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</si>
  <si>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</si>
  <si>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</si>
  <si>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</si>
  <si>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</si>
  <si>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</si>
  <si>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</si>
  <si>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</si>
  <si>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</si>
  <si>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</si>
  <si>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</si>
  <si>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</si>
  <si>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</si>
  <si>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</si>
  <si>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</si>
  <si>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</si>
  <si>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</si>
  <si>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</si>
  <si>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</si>
  <si>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</si>
  <si>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</si>
  <si>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</si>
  <si>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</si>
  <si>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</si>
  <si>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</si>
  <si>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</si>
  <si>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</si>
  <si>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</si>
  <si>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</si>
  <si>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</si>
  <si>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</si>
  <si>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</si>
  <si>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</si>
  <si>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</si>
  <si>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</si>
  <si>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</si>
  <si>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</si>
  <si>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</si>
  <si>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</si>
  <si>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</si>
  <si>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</si>
  <si>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</si>
  <si>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</si>
  <si>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</si>
  <si>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</si>
  <si>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</si>
  <si>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</si>
  <si>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</si>
  <si>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</si>
  <si>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</si>
  <si>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</si>
  <si>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</si>
  <si>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</si>
  <si>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</si>
  <si>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</si>
  <si>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</si>
  <si>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</si>
  <si>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</si>
  <si>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</si>
  <si>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</si>
  <si>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</si>
  <si>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</si>
  <si>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</si>
  <si>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</si>
  <si>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</si>
  <si>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</si>
  <si>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</si>
  <si>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</si>
  <si>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</si>
  <si>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</si>
  <si>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</si>
  <si>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</si>
  <si>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</si>
  <si>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</si>
  <si>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</si>
  <si>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</si>
  <si>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</si>
  <si>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</si>
  <si>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</si>
  <si>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</si>
  <si>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</si>
  <si>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</si>
  <si>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</si>
  <si>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</si>
  <si>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</si>
  <si>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</si>
  <si>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</si>
  <si>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</si>
  <si>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</si>
  <si>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</si>
  <si>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</si>
  <si>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</si>
  <si>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</si>
  <si>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</si>
  <si>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</si>
  <si>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</si>
  <si>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</si>
  <si>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</si>
  <si>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</si>
  <si>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</si>
  <si>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</si>
  <si>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</si>
  <si>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</si>
  <si>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</si>
  <si>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</si>
  <si>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</si>
  <si>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</si>
  <si>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</si>
  <si>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</si>
  <si>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</si>
  <si>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</si>
  <si>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</si>
  <si>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</si>
  <si>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</si>
  <si>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</si>
  <si>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</si>
  <si>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</si>
  <si>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</si>
  <si>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</si>
  <si>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</si>
  <si>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</si>
  <si>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</si>
  <si>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</si>
  <si>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</si>
  <si>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</si>
  <si>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</si>
  <si>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</si>
  <si>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</si>
  <si>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</si>
  <si>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</si>
  <si>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</si>
  <si>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</si>
  <si>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</si>
  <si>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</si>
  <si>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</si>
  <si>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</si>
  <si>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</si>
  <si>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</si>
  <si>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</si>
  <si>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</si>
  <si>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</si>
  <si>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</si>
  <si>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</si>
  <si>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</si>
  <si>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</si>
  <si>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</si>
  <si>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</si>
  <si>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</si>
  <si>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</si>
  <si>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</si>
  <si>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</si>
  <si>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</si>
  <si>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</si>
  <si>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</si>
  <si>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</si>
  <si>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</si>
  <si>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</si>
  <si>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</si>
  <si>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</si>
  <si>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</si>
  <si>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</si>
  <si>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</si>
  <si>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</si>
  <si>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</si>
  <si>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</si>
  <si>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</si>
  <si>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</si>
  <si>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</si>
  <si>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</si>
  <si>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</si>
  <si>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</si>
  <si>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</si>
  <si>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</si>
  <si>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</si>
  <si>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</si>
  <si>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</si>
  <si>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</si>
  <si>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</si>
  <si>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</si>
  <si>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</si>
  <si>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</si>
  <si>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</si>
  <si>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</si>
  <si>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</si>
  <si>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</si>
  <si>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</si>
  <si>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</si>
  <si>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</si>
  <si>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</si>
  <si>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</si>
  <si>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</si>
  <si>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</si>
  <si>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</si>
  <si>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</si>
  <si>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</si>
  <si>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</si>
  <si>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</si>
  <si>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</si>
  <si>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</si>
  <si>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</si>
  <si>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</si>
  <si>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</si>
  <si>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</si>
  <si>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</si>
  <si>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</si>
  <si>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</si>
  <si>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</si>
  <si>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</si>
  <si>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</si>
  <si>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</si>
  <si>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</si>
  <si>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</si>
  <si>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</si>
  <si>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</si>
  <si>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</si>
  <si>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</si>
  <si>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</si>
  <si>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</si>
  <si>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</si>
  <si>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</si>
  <si>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</si>
  <si>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</si>
  <si>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</si>
  <si>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</si>
  <si>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</si>
  <si>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</si>
  <si>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</si>
  <si>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</si>
  <si>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</si>
  <si>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</si>
  <si>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</si>
  <si>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</si>
  <si>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</si>
  <si>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</si>
  <si>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</si>
  <si>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</si>
  <si>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</si>
  <si>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</si>
  <si>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</si>
  <si>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</si>
  <si>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</si>
  <si>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</si>
  <si>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</si>
  <si>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</si>
  <si>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</si>
  <si>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</si>
  <si>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</si>
  <si>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</si>
  <si>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</si>
  <si>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</si>
  <si>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</si>
  <si>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</si>
  <si>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</si>
  <si>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</si>
  <si>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</si>
  <si>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</si>
  <si>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</si>
  <si>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</si>
  <si>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</si>
  <si>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</si>
  <si>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</si>
  <si>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</si>
  <si>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</si>
  <si>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</si>
  <si>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</si>
  <si>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</si>
  <si>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</si>
  <si>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</si>
  <si>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</si>
  <si>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</si>
  <si>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</si>
  <si>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</si>
  <si>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</si>
  <si>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</si>
  <si>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</si>
  <si>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</si>
  <si>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</si>
  <si>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</si>
  <si>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</si>
  <si>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</si>
  <si>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</si>
  <si>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</si>
  <si>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</si>
  <si>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</si>
  <si>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</si>
  <si>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</si>
  <si>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</si>
  <si>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</si>
  <si>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</si>
  <si>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</si>
  <si>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</si>
  <si>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</si>
  <si>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</si>
  <si>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</si>
  <si>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</si>
  <si>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</si>
  <si>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</si>
  <si>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</si>
  <si>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</si>
  <si>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</si>
  <si>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</si>
  <si>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</si>
  <si>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</si>
  <si>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</si>
  <si>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</si>
  <si>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</si>
  <si>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</si>
  <si>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</si>
  <si>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</si>
  <si>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</si>
  <si>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</si>
  <si>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</si>
  <si>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</si>
  <si>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</si>
  <si>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</si>
  <si>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</si>
  <si>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</si>
  <si>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</si>
  <si>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</si>
  <si>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</si>
  <si>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</si>
  <si>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</si>
  <si>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</si>
  <si>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</si>
  <si>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</si>
  <si>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</si>
  <si>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</si>
  <si>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</si>
  <si>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</si>
  <si>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</si>
  <si>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</si>
  <si>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</si>
  <si>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</si>
  <si>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</si>
  <si>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</si>
  <si>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</si>
  <si>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</si>
  <si>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</si>
  <si>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</si>
  <si>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</si>
  <si>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</si>
  <si>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</si>
  <si>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</si>
  <si>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</si>
  <si>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</si>
  <si>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</si>
  <si>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</si>
  <si>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</si>
  <si>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</si>
  <si>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</si>
  <si>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</si>
  <si>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</si>
  <si>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</si>
  <si>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</si>
  <si>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</si>
  <si>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</si>
  <si>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</si>
  <si>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</si>
  <si>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</si>
  <si>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</si>
  <si>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</si>
  <si>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</si>
  <si>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</si>
  <si>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</si>
  <si>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</si>
  <si>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</si>
  <si>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</si>
  <si>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</si>
  <si>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</si>
  <si>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</si>
  <si>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</si>
  <si>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</si>
  <si>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</si>
  <si>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</si>
  <si>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</si>
  <si>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</si>
  <si>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</si>
  <si>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</si>
  <si>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</si>
  <si>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</si>
  <si>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</si>
  <si>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</si>
  <si>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</si>
  <si>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</si>
  <si>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</si>
  <si>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</si>
  <si>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</si>
  <si>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</si>
  <si>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</si>
  <si>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</si>
  <si>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</si>
  <si>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</si>
  <si>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</si>
  <si>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</si>
  <si>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</si>
  <si>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</si>
  <si>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</si>
  <si>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</si>
  <si>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</si>
  <si>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</si>
  <si>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</si>
  <si>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</si>
  <si>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</si>
  <si>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</si>
  <si>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</si>
  <si>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</si>
  <si>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</si>
  <si>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</si>
  <si>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</si>
  <si>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</si>
  <si>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</si>
  <si>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</si>
  <si>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</si>
  <si>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</si>
  <si>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</si>
  <si>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</si>
  <si>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</si>
  <si>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</si>
  <si>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</si>
  <si>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</si>
  <si>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</si>
  <si>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</si>
  <si>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</si>
  <si>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</si>
  <si>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</si>
  <si>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</si>
  <si>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</si>
  <si>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</si>
  <si>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</si>
  <si>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</si>
  <si>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</si>
  <si>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</si>
  <si>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</si>
  <si>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</si>
  <si>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</si>
  <si>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</si>
  <si>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</si>
  <si>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</si>
  <si>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</si>
  <si>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</si>
  <si>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</si>
  <si>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</si>
  <si>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</si>
  <si>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</si>
  <si>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</si>
  <si>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</si>
  <si>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</si>
  <si>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</si>
  <si>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</si>
  <si>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</si>
  <si>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</si>
  <si>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</si>
  <si>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</si>
  <si>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</si>
  <si>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</si>
  <si>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</si>
  <si>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</si>
  <si>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</si>
  <si>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</si>
  <si>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</si>
  <si>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</si>
  <si>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</si>
  <si>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</si>
  <si>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</si>
  <si>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</si>
  <si>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</si>
  <si>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</si>
  <si>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</si>
  <si>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</si>
  <si>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</si>
  <si>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</si>
  <si>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</si>
  <si>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</si>
  <si>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</si>
  <si>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</si>
  <si>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</si>
  <si>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</si>
  <si>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</si>
  <si>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</si>
  <si>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</si>
  <si>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</si>
  <si>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</si>
  <si>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</si>
  <si>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</si>
  <si>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</si>
  <si>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</si>
  <si>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</si>
  <si>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</si>
  <si>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</si>
  <si>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</si>
  <si>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</si>
  <si>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</si>
  <si>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</si>
  <si>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</si>
  <si>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</si>
  <si>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</si>
  <si>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</si>
  <si>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</si>
  <si>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</si>
  <si>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</si>
  <si>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</si>
  <si>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</si>
  <si>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</si>
  <si>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</si>
  <si>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</si>
  <si>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</si>
  <si>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</si>
  <si>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</si>
  <si>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</si>
  <si>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</si>
  <si>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</si>
  <si>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</si>
  <si>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</si>
  <si>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</si>
  <si>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</si>
  <si>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</si>
  <si>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</si>
  <si>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</si>
  <si>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</si>
  <si>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</si>
  <si>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</si>
  <si>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</si>
  <si>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</si>
  <si>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</si>
  <si>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</si>
  <si>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</si>
  <si>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</si>
  <si>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</si>
  <si>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</si>
  <si>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</si>
  <si>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</si>
  <si>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</si>
  <si>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</si>
  <si>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</si>
  <si>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</si>
  <si>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</si>
  <si>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</si>
  <si>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</si>
  <si>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</si>
  <si>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</si>
  <si>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</si>
  <si>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</si>
  <si>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</si>
  <si>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</si>
  <si>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</si>
  <si>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</si>
  <si>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</si>
  <si>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</si>
  <si>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</si>
  <si>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</si>
  <si>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</si>
  <si>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</si>
  <si>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</si>
  <si>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</si>
  <si>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</si>
  <si>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</si>
  <si>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</si>
  <si>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</si>
  <si>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</si>
  <si>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</si>
  <si>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</si>
  <si>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</si>
  <si>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</si>
  <si>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</si>
  <si>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</si>
  <si>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</si>
  <si>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</si>
  <si>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</si>
  <si>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</si>
  <si>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</si>
  <si>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</si>
  <si>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</si>
  <si>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</si>
  <si>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</si>
  <si>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</si>
  <si>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</si>
  <si>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</si>
  <si>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</si>
  <si>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</si>
  <si>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</si>
  <si>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</si>
  <si>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</si>
  <si>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</si>
  <si>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</si>
  <si>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</si>
  <si>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</si>
  <si>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</si>
  <si>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</si>
  <si>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</si>
  <si>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</si>
  <si>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</si>
  <si>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</si>
  <si>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</si>
  <si>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</si>
  <si>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</si>
  <si>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</si>
  <si>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</si>
  <si>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</si>
  <si>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</si>
  <si>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</si>
  <si>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</si>
  <si>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</si>
  <si>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</si>
  <si>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</si>
  <si>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</si>
  <si>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</si>
  <si>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</si>
  <si>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</si>
  <si>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</si>
  <si>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</si>
  <si>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</si>
  <si>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</si>
  <si>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</si>
  <si>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</si>
  <si>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</si>
  <si>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</si>
  <si>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</si>
  <si>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</si>
  <si>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</si>
  <si>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</si>
  <si>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</si>
  <si>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</si>
  <si>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</si>
  <si>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</si>
  <si>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</si>
  <si>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</si>
  <si>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</si>
  <si>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</si>
  <si>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</si>
  <si>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</si>
  <si>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</si>
  <si>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</si>
  <si>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</si>
  <si>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</si>
  <si>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</si>
  <si>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</si>
  <si>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</si>
  <si>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</si>
  <si>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</si>
  <si>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</si>
  <si>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</si>
  <si>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</si>
  <si>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</si>
  <si>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</si>
  <si>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</si>
  <si>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</si>
  <si>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</si>
  <si>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</si>
  <si>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</si>
  <si>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</si>
  <si>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</si>
  <si>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</si>
  <si>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</si>
  <si>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</si>
  <si>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</si>
  <si>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</si>
  <si>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</si>
  <si>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</si>
  <si>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</si>
  <si>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</si>
  <si>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</si>
  <si>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</si>
  <si>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</si>
  <si>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</si>
  <si>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</si>
  <si>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</si>
  <si>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</si>
  <si>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</si>
  <si>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</si>
  <si>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</si>
  <si>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</si>
  <si>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</si>
  <si>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</si>
  <si>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</si>
  <si>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</si>
  <si>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</si>
  <si>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</si>
  <si>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</si>
  <si>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</si>
  <si>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</si>
  <si>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</si>
  <si>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</si>
  <si>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</si>
  <si>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</si>
  <si>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</si>
  <si>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</si>
  <si>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</si>
  <si>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</si>
  <si>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</si>
  <si>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</si>
  <si>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</si>
  <si>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</si>
  <si>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</si>
  <si>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</si>
  <si>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</si>
  <si>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</si>
  <si>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</si>
  <si>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</si>
  <si>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</si>
  <si>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</si>
  <si>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</si>
  <si>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</si>
  <si>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</si>
  <si>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</si>
  <si>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</si>
  <si>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</si>
  <si>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</si>
  <si>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</si>
  <si>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</si>
  <si>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</si>
  <si>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</si>
  <si>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</si>
  <si>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</si>
  <si>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</si>
  <si>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</si>
  <si>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</si>
  <si>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</si>
  <si>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</si>
  <si>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</si>
  <si>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</si>
  <si>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</si>
  <si>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</si>
  <si>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</si>
  <si>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</si>
  <si>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</si>
  <si>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</si>
  <si>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</si>
  <si>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</si>
  <si>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</si>
  <si>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</si>
  <si>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</si>
  <si>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</si>
  <si>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</si>
  <si>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</si>
  <si>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</si>
  <si>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</si>
  <si>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</si>
  <si>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</si>
  <si>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</si>
  <si>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</si>
  <si>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</si>
  <si>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</si>
  <si>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</si>
  <si>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</si>
  <si>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</si>
  <si>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</si>
  <si>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</si>
  <si>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</si>
  <si>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</si>
  <si>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</si>
  <si>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</si>
  <si>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</si>
  <si>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</si>
  <si>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</si>
  <si>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</si>
  <si>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</si>
  <si>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</si>
  <si>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</si>
  <si>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</si>
  <si>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</si>
  <si>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</si>
  <si>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</si>
  <si>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</si>
  <si>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</si>
  <si>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</si>
  <si>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</si>
  <si>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</si>
  <si>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</si>
  <si>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</si>
  <si>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</si>
  <si>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</si>
  <si>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</si>
  <si>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</si>
  <si>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</si>
  <si>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</si>
  <si>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</si>
  <si>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</si>
  <si>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</si>
  <si>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</si>
  <si>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</si>
  <si>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</si>
  <si>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</si>
  <si>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</si>
  <si>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</si>
  <si>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</si>
  <si>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</si>
  <si>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</si>
  <si>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</si>
  <si>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</si>
  <si>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</si>
  <si>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</si>
  <si>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</si>
  <si>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</si>
  <si>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</si>
  <si>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</si>
  <si>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</si>
  <si>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</si>
  <si>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</si>
  <si>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</si>
  <si>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</si>
  <si>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</si>
  <si>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</si>
  <si>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</si>
  <si>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</si>
  <si>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</si>
  <si>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</si>
  <si>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</si>
  <si>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</si>
  <si>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</si>
  <si>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</si>
  <si>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</si>
  <si>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</si>
  <si>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</si>
  <si>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</si>
  <si>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</si>
  <si>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</si>
  <si>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</si>
  <si>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</si>
  <si>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</si>
  <si>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</si>
  <si>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</si>
  <si>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</si>
  <si>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</si>
  <si>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</si>
  <si>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</si>
  <si>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</si>
  <si>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</si>
  <si>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</si>
  <si>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</si>
  <si>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</si>
  <si>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</si>
  <si>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</si>
  <si>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</si>
  <si>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</si>
  <si>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</si>
  <si>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</si>
  <si>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</si>
  <si>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</si>
  <si>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</si>
  <si>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</si>
  <si>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</si>
  <si>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</si>
  <si>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</si>
  <si>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</si>
  <si>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</si>
  <si>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</si>
  <si>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</si>
  <si>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</si>
  <si>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</si>
  <si>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</si>
  <si>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</si>
  <si>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</si>
  <si>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</si>
  <si>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</si>
  <si>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</si>
  <si>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</si>
  <si>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</si>
  <si>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</si>
  <si>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</si>
  <si>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</si>
  <si>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</si>
  <si>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</si>
  <si>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</si>
  <si>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</si>
  <si>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</si>
  <si>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</si>
  <si>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</si>
  <si>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</si>
  <si>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</si>
  <si>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</si>
  <si>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</si>
  <si>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</si>
  <si>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</si>
  <si>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</si>
  <si>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</si>
  <si>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</si>
  <si>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</si>
  <si>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</si>
  <si>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</si>
  <si>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</si>
  <si>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</si>
  <si>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</si>
  <si>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</si>
  <si>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</si>
  <si>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</si>
  <si>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</si>
  <si>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</si>
  <si>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</si>
  <si>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</si>
  <si>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</si>
  <si>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</si>
  <si>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</si>
  <si>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</si>
  <si>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</si>
  <si>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</si>
  <si>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</si>
  <si>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</si>
  <si>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</si>
  <si>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</si>
  <si>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</si>
  <si>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</si>
  <si>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</si>
  <si>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</si>
  <si>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</si>
  <si>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</si>
  <si>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</si>
  <si>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</si>
  <si>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</si>
  <si>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</si>
  <si>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</si>
  <si>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</si>
  <si>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</si>
  <si>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</si>
  <si>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</si>
  <si>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</si>
  <si>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</si>
  <si>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</si>
  <si>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</si>
  <si>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</si>
  <si>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</si>
  <si>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</si>
  <si>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</si>
  <si>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</si>
  <si>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</si>
  <si>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</si>
  <si>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</si>
  <si>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</si>
  <si>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</si>
  <si>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</si>
  <si>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</si>
  <si>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</si>
  <si>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</si>
  <si>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</si>
  <si>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</si>
  <si>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</si>
  <si>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</si>
  <si>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</si>
  <si>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</si>
  <si>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</si>
  <si>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</si>
  <si>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</si>
  <si>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</si>
  <si>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</si>
  <si>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</si>
  <si>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</si>
  <si>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</si>
  <si>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</si>
  <si>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</si>
  <si>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</si>
  <si>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</si>
  <si>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</si>
  <si>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</si>
  <si>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</si>
  <si>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</si>
  <si>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</si>
  <si>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</si>
  <si>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</si>
  <si>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</si>
  <si>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</si>
  <si>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</si>
  <si>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</si>
  <si>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</si>
  <si>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</si>
  <si>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</si>
  <si>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</si>
  <si>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</si>
  <si>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</si>
  <si>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</si>
  <si>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</si>
  <si>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</si>
  <si>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</si>
  <si>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</si>
  <si>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</si>
  <si>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</si>
  <si>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</si>
  <si>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</si>
  <si>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</si>
  <si>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</si>
  <si>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</si>
  <si>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</si>
  <si>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</si>
  <si>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</si>
  <si>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</si>
  <si>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</si>
  <si>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</si>
  <si>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</si>
  <si>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</si>
  <si>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</si>
  <si>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</si>
  <si>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</si>
  <si>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</si>
  <si>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</si>
  <si>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</si>
  <si>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</si>
  <si>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</si>
  <si>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</si>
  <si>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</si>
  <si>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</si>
  <si>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</si>
  <si>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</si>
  <si>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</si>
  <si>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</si>
  <si>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</si>
  <si>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</si>
  <si>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</si>
  <si>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</si>
  <si>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</si>
  <si>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</si>
  <si>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</si>
  <si>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</si>
  <si>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</si>
  <si>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</si>
  <si>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</si>
  <si>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</si>
  <si>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</si>
  <si>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</si>
  <si>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</si>
  <si>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</si>
  <si>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</si>
  <si>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</si>
  <si>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</si>
  <si>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</si>
  <si>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</si>
  <si>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</si>
  <si>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</si>
  <si>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</si>
  <si>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</si>
  <si>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</si>
  <si>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</si>
  <si>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</si>
  <si>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</si>
  <si>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</si>
  <si>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</si>
  <si>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</si>
  <si>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</si>
  <si>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</si>
  <si>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</si>
  <si>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</si>
  <si>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</si>
  <si>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</si>
  <si>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</si>
  <si>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</si>
  <si>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</si>
  <si>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</si>
  <si>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</si>
  <si>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</si>
  <si>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</si>
  <si>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</si>
  <si>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</si>
  <si>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</si>
  <si>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</si>
  <si>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</si>
  <si>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</si>
  <si>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</si>
  <si>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</si>
  <si>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</si>
  <si>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</si>
  <si>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</si>
  <si>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</si>
  <si>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</si>
  <si>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</si>
  <si>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</si>
  <si>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</si>
  <si>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</si>
  <si>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</si>
  <si>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</si>
  <si>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</si>
  <si>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</si>
  <si>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</si>
  <si>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</si>
  <si>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</si>
  <si>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</si>
  <si>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</si>
  <si>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</si>
  <si>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</si>
  <si>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</si>
  <si>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</si>
  <si>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</si>
  <si>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</si>
  <si>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</si>
  <si>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</si>
  <si>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</si>
  <si>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</si>
  <si>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</si>
  <si>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</si>
  <si>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</si>
  <si>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</si>
  <si>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</si>
  <si>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</si>
  <si>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</si>
  <si>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</si>
  <si>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</si>
  <si>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</si>
  <si>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</si>
  <si>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</si>
  <si>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</si>
  <si>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</si>
  <si>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</si>
  <si>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</si>
  <si>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</si>
  <si>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</si>
  <si>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</si>
  <si>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</si>
  <si>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</si>
  <si>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</si>
  <si>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</si>
  <si>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</si>
  <si>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</si>
  <si>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</si>
  <si>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</si>
  <si>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</si>
  <si>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</si>
  <si>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</si>
  <si>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</si>
  <si>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</si>
  <si>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</si>
  <si>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</si>
  <si>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</si>
  <si>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</si>
  <si>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</si>
  <si>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</si>
  <si>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</si>
  <si>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</si>
  <si>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</si>
  <si>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</si>
  <si>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</si>
  <si>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</si>
  <si>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</si>
  <si>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</si>
  <si>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</si>
  <si>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</si>
  <si>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</si>
  <si>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</si>
  <si>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</si>
  <si>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</si>
  <si>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</si>
  <si>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</si>
  <si>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</si>
  <si>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</si>
  <si>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</si>
  <si>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</si>
  <si>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</si>
  <si>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</si>
  <si>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</si>
  <si>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</si>
  <si>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</si>
  <si>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</si>
  <si>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</si>
  <si>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</si>
  <si>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</si>
  <si>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</si>
  <si>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</si>
  <si>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</si>
  <si>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</si>
  <si>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</si>
  <si>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</si>
  <si>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</si>
  <si>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</si>
  <si>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</si>
  <si>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</si>
  <si>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</si>
  <si>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</si>
  <si>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</si>
  <si>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</si>
  <si>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</si>
  <si>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</si>
  <si>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</si>
  <si>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</si>
  <si>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</si>
  <si>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</si>
  <si>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</si>
  <si>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</si>
  <si>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</si>
  <si>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</si>
  <si>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</si>
  <si>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</si>
  <si>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</si>
  <si>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</si>
  <si>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</si>
  <si>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</si>
  <si>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</si>
  <si>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</si>
  <si>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</si>
  <si>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</si>
  <si>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</si>
  <si>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</si>
  <si>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</si>
  <si>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</si>
  <si>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</si>
  <si>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</si>
  <si>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</si>
  <si>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</si>
  <si>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</si>
  <si>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</si>
  <si>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</si>
  <si>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</si>
  <si>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</si>
  <si>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</si>
  <si>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</si>
  <si>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</si>
  <si>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</si>
  <si>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</si>
  <si>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</si>
  <si>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</si>
  <si>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</si>
  <si>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</si>
  <si>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</si>
  <si>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</si>
  <si>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</si>
  <si>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</si>
  <si>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</si>
  <si>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</si>
  <si>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</si>
  <si>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</si>
  <si>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</si>
  <si>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</si>
  <si>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</si>
  <si>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</si>
  <si>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</si>
  <si>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</si>
  <si>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</si>
  <si>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</si>
  <si>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</si>
  <si>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</si>
  <si>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</si>
  <si>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</si>
  <si>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</si>
  <si>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</si>
  <si>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</si>
  <si>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</si>
  <si>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</si>
  <si>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</si>
  <si>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</si>
  <si>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</si>
  <si>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</si>
  <si>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</si>
  <si>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</si>
  <si>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</si>
  <si>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</si>
  <si>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</si>
  <si>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</si>
  <si>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</si>
  <si>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</si>
  <si>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</si>
  <si>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</si>
  <si>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</si>
  <si>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</si>
  <si>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</si>
  <si>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</si>
  <si>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</si>
  <si>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</si>
  <si>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</si>
  <si>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</si>
  <si>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</si>
  <si>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</si>
  <si>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</si>
  <si>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</si>
  <si>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</si>
  <si>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</si>
  <si>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</si>
  <si>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</si>
  <si>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</si>
  <si>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</si>
  <si>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</si>
  <si>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</si>
  <si>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</si>
  <si>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</si>
  <si>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</si>
  <si>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</si>
  <si>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</si>
  <si>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</si>
  <si>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</si>
  <si>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</si>
  <si>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</si>
  <si>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</si>
  <si>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</si>
  <si>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</si>
  <si>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</si>
  <si>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</si>
  <si>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</si>
  <si>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</si>
  <si>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</si>
  <si>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</si>
  <si>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</si>
  <si>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</si>
  <si>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</si>
  <si>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</si>
  <si>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</si>
  <si>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</si>
  <si>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</si>
  <si>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</si>
  <si>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</si>
  <si>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</si>
  <si>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</si>
  <si>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</si>
  <si>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</si>
  <si>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</si>
  <si>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</si>
  <si>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</si>
  <si>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</si>
  <si>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</si>
  <si>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</si>
  <si>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</si>
  <si>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</si>
  <si>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</si>
  <si>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</si>
  <si>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</si>
  <si>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</si>
  <si>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</si>
  <si>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</si>
  <si>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</si>
  <si>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</si>
  <si>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</si>
  <si>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</si>
  <si>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</si>
  <si>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</si>
  <si>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</si>
  <si>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</si>
  <si>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</si>
  <si>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</si>
  <si>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</si>
  <si>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</si>
  <si>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</si>
  <si>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</si>
  <si>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</si>
  <si>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</si>
  <si>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</si>
  <si>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</si>
  <si>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</si>
  <si>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</si>
  <si>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</si>
  <si>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</si>
  <si>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</si>
  <si>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</si>
  <si>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</si>
  <si>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</si>
  <si>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</si>
  <si>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</si>
  <si>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</si>
  <si>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</si>
  <si>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</si>
  <si>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</si>
  <si>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</si>
  <si>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</si>
  <si>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</si>
  <si>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</si>
  <si>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</si>
  <si>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</si>
  <si>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</si>
  <si>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</si>
  <si>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</si>
  <si>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</si>
  <si>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</si>
  <si>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</si>
  <si>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</si>
  <si>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</si>
  <si>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</si>
  <si>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</si>
  <si>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</si>
  <si>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</si>
  <si>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</si>
  <si>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</si>
  <si>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</si>
  <si>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</si>
  <si>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</si>
  <si>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</si>
  <si>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</si>
  <si>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</si>
  <si>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</si>
  <si>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</si>
  <si>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</si>
  <si>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</si>
  <si>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</si>
  <si>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</si>
  <si>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</si>
  <si>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</si>
  <si>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</si>
  <si>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</si>
  <si>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</si>
  <si>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</si>
  <si>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</si>
  <si>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</si>
  <si>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</si>
  <si>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</si>
  <si>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</si>
  <si>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</si>
  <si>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</si>
  <si>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</si>
  <si>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</si>
  <si>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</si>
  <si>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</si>
  <si>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</si>
  <si>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</si>
  <si>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</si>
  <si>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</si>
  <si>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</si>
  <si>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</si>
  <si>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</si>
  <si>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</si>
  <si>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</si>
  <si>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</si>
  <si>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</si>
  <si>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</si>
  <si>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</si>
  <si>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</si>
  <si>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</si>
  <si>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</si>
  <si>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</si>
  <si>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</si>
  <si>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</si>
  <si>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</si>
  <si>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</si>
  <si>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</si>
  <si>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</si>
  <si>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</si>
  <si>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</si>
  <si>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</si>
  <si>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</si>
  <si>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</si>
  <si>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</si>
  <si>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</si>
  <si>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</si>
  <si>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</si>
  <si>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</si>
  <si>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</si>
  <si>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</si>
  <si>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</si>
  <si>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</si>
  <si>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</si>
  <si>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</si>
  <si>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</si>
  <si>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</si>
  <si>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</si>
  <si>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</si>
  <si>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</si>
  <si>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</si>
  <si>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</si>
  <si>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</si>
  <si>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</si>
  <si>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</si>
  <si>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</si>
  <si>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</si>
  <si>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</si>
  <si>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</si>
  <si>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</si>
  <si>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</si>
  <si>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</si>
  <si>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</si>
  <si>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</si>
  <si>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</si>
  <si>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</si>
  <si>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</si>
  <si>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</si>
  <si>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</si>
  <si>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</si>
  <si>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</si>
  <si>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</si>
  <si>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</si>
  <si>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</si>
  <si>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</si>
  <si>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</si>
  <si>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</si>
  <si>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</si>
  <si>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</si>
  <si>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</si>
  <si>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</si>
  <si>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</si>
  <si>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</si>
  <si>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</si>
  <si>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</si>
  <si>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</si>
  <si>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</si>
  <si>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</si>
  <si>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</si>
  <si>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</si>
  <si>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</si>
  <si>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</si>
  <si>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</si>
  <si>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</si>
  <si>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</si>
  <si>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</si>
  <si>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</si>
  <si>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</si>
  <si>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</si>
  <si>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</si>
  <si>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</si>
  <si>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</si>
  <si>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</si>
  <si>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</si>
  <si>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</si>
  <si>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</si>
  <si>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</si>
  <si>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</si>
  <si>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</si>
  <si>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</si>
  <si>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</si>
  <si>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</si>
  <si>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</si>
  <si>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</si>
  <si>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</si>
  <si>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</si>
  <si>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</si>
  <si>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</si>
  <si>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</si>
  <si>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</si>
  <si>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</si>
  <si>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</si>
  <si>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</si>
  <si>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</si>
  <si>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</si>
  <si>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</si>
  <si>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</si>
  <si>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</si>
  <si>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</si>
  <si>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</si>
  <si>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</si>
  <si>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</si>
  <si>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</si>
  <si>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</si>
  <si>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</si>
  <si>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</si>
  <si>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</si>
  <si>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</si>
  <si>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</si>
  <si>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</si>
  <si>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</si>
  <si>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</si>
  <si>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</si>
  <si>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</si>
  <si>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</si>
  <si>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</si>
  <si>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</si>
  <si>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</si>
  <si>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</si>
  <si>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</si>
  <si>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</si>
  <si>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</si>
  <si>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</si>
  <si>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</si>
  <si>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</si>
  <si>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</si>
  <si>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</si>
  <si>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</si>
  <si>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</si>
  <si>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</si>
  <si>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</si>
  <si>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</si>
  <si>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</si>
  <si>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</si>
  <si>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</si>
  <si>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</si>
  <si>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</si>
  <si>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</si>
  <si>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</si>
  <si>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</si>
  <si>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</si>
  <si>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</si>
  <si>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</si>
  <si>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</si>
  <si>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</si>
  <si>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</si>
  <si>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</si>
  <si>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</si>
  <si>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</si>
  <si>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</si>
  <si>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</si>
  <si>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</si>
  <si>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</si>
  <si>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</si>
  <si>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</si>
  <si>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</si>
  <si>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</si>
  <si>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</si>
  <si>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</si>
  <si>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</si>
  <si>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</si>
  <si>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</si>
  <si>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</si>
  <si>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</si>
  <si>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</si>
  <si>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</si>
  <si>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</si>
  <si>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</si>
  <si>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</si>
  <si>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</si>
  <si>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</si>
  <si>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</si>
  <si>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</si>
  <si>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</si>
  <si>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</si>
  <si>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</si>
  <si>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</si>
  <si>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</si>
  <si>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</si>
  <si>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</si>
  <si>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</si>
  <si>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</si>
  <si>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</si>
  <si>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</si>
  <si>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</si>
  <si>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</si>
  <si>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</si>
  <si>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</si>
  <si>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</si>
  <si>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</si>
  <si>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</si>
  <si>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</si>
  <si>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</si>
  <si>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</si>
  <si>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</si>
  <si>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</si>
  <si>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</si>
  <si>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</si>
  <si>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</si>
  <si>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</si>
  <si>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</si>
  <si>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</si>
  <si>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</si>
  <si>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</si>
  <si>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</si>
  <si>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</si>
  <si>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</si>
  <si>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</si>
  <si>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</si>
  <si>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</si>
  <si>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</si>
  <si>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</si>
  <si>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</si>
  <si>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</si>
  <si>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</si>
  <si>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</si>
  <si>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</si>
  <si>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</si>
  <si>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</si>
  <si>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</si>
  <si>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</si>
  <si>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</si>
  <si>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</si>
  <si>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</si>
  <si>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</si>
  <si>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</si>
  <si>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</si>
  <si>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</si>
  <si>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</si>
  <si>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</si>
  <si>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</si>
  <si>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</si>
  <si>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</si>
  <si>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</si>
  <si>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</si>
  <si>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</si>
  <si>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</si>
  <si>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</si>
  <si>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</si>
  <si>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</si>
  <si>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</si>
  <si>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</si>
  <si>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</si>
  <si>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</si>
  <si>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</si>
  <si>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</si>
  <si>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</si>
  <si>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</si>
  <si>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</si>
  <si>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</si>
  <si>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</si>
  <si>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</si>
  <si>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</si>
  <si>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</si>
  <si>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</si>
  <si>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</si>
  <si>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</si>
  <si>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</si>
  <si>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</si>
  <si>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</si>
  <si>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</si>
  <si>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</si>
  <si>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</si>
  <si>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</si>
  <si>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</si>
  <si>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</si>
  <si>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</si>
  <si>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</si>
  <si>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</si>
  <si>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</si>
  <si>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</si>
  <si>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</si>
  <si>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</si>
  <si>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</si>
  <si>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</si>
  <si>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</si>
  <si>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</si>
  <si>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</si>
  <si>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</si>
  <si>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</si>
  <si>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</si>
  <si>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</si>
  <si>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</si>
  <si>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</si>
  <si>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</si>
  <si>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</si>
  <si>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</si>
  <si>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</si>
  <si>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</si>
  <si>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</si>
  <si>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</si>
  <si>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</si>
  <si>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</si>
  <si>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</si>
  <si>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</si>
  <si>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</si>
  <si>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</si>
  <si>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</si>
  <si>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</si>
  <si>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</si>
  <si>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</si>
  <si>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</si>
  <si>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</si>
  <si>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</si>
  <si>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</si>
  <si>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</si>
  <si>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</si>
  <si>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</si>
  <si>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</si>
  <si>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</si>
  <si>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</si>
  <si>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</si>
  <si>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</si>
  <si>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</si>
  <si>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</si>
  <si>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</si>
  <si>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</si>
  <si>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</si>
  <si>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</si>
  <si>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</si>
  <si>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</si>
  <si>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</si>
  <si>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</si>
  <si>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</si>
  <si>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</si>
  <si>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</si>
  <si>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</si>
  <si>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</si>
  <si>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</si>
  <si>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</si>
  <si>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</si>
  <si>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</si>
  <si>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</si>
  <si>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</si>
  <si>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</si>
  <si>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</si>
  <si>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</si>
  <si>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</si>
  <si>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</si>
  <si>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</si>
  <si>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</si>
  <si>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</si>
  <si>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</si>
  <si>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</si>
  <si>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</si>
  <si>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</si>
  <si>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</si>
  <si>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</si>
  <si>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</si>
  <si>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</si>
  <si>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</si>
  <si>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</si>
  <si>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</si>
  <si>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</si>
  <si>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</si>
  <si>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</si>
  <si>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</si>
  <si>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</si>
  <si>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</si>
  <si>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</si>
  <si>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</si>
  <si>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</si>
  <si>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</si>
  <si>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</si>
  <si>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</si>
  <si>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</si>
  <si>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</si>
  <si>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</si>
  <si>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</si>
  <si>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</si>
  <si>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</si>
  <si>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</si>
  <si>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</si>
  <si>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</si>
  <si>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</si>
  <si>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</si>
  <si>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</si>
  <si>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</si>
  <si>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</si>
  <si>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</si>
  <si>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</si>
  <si>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</si>
  <si>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</si>
  <si>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</si>
  <si>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</si>
  <si>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</si>
  <si>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</si>
  <si>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</si>
  <si>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</si>
  <si>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</si>
  <si>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</si>
  <si>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</si>
  <si>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</si>
  <si>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</si>
  <si>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</si>
  <si>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</si>
  <si>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</si>
  <si>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</si>
  <si>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</si>
  <si>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</si>
  <si>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</si>
  <si>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</si>
  <si>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</si>
  <si>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</si>
  <si>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</si>
  <si>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</si>
  <si>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</si>
  <si>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</si>
  <si>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</si>
  <si>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</si>
  <si>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</si>
  <si>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</si>
  <si>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</si>
  <si>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</si>
  <si>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</si>
  <si>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</si>
  <si>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</si>
  <si>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</si>
  <si>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</si>
  <si>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</si>
  <si>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</si>
  <si>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</si>
  <si>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</si>
  <si>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</si>
  <si>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</si>
  <si>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</si>
  <si>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</si>
  <si>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</si>
  <si>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</si>
  <si>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</si>
  <si>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</si>
  <si>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</si>
  <si>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</si>
  <si>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</si>
  <si>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</si>
  <si>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</si>
  <si>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</si>
  <si>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</si>
  <si>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</si>
  <si>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</si>
  <si>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</si>
  <si>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</si>
  <si>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</si>
  <si>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</si>
  <si>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</si>
  <si>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</si>
  <si>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</si>
  <si>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</si>
  <si>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</si>
  <si>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</si>
  <si>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</si>
  <si>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</si>
  <si>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</si>
  <si>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</si>
  <si>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</si>
  <si>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</si>
  <si>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</si>
  <si>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</si>
  <si>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</si>
  <si>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</si>
  <si>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</si>
  <si>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</si>
  <si>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</si>
  <si>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</si>
  <si>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</si>
  <si>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</si>
  <si>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</si>
  <si>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</si>
  <si>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</si>
  <si>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</si>
  <si>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</si>
  <si>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</si>
  <si>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</si>
  <si>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</si>
  <si>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</si>
  <si>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</si>
  <si>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</si>
  <si>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</si>
  <si>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</si>
  <si>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</si>
  <si>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</si>
  <si>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</si>
  <si>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</si>
  <si>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</si>
  <si>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</si>
  <si>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</si>
  <si>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</si>
  <si>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</si>
  <si>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</si>
  <si>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</si>
  <si>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</si>
  <si>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</si>
  <si>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</si>
  <si>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</si>
  <si>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</si>
  <si>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</si>
  <si>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</si>
  <si>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</si>
  <si>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</si>
  <si>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</si>
  <si>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</si>
  <si>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</si>
  <si>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</si>
  <si>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</si>
  <si>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</si>
  <si>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</si>
  <si>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</si>
  <si>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</si>
  <si>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</si>
  <si>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</si>
  <si>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</si>
  <si>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</si>
  <si>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</si>
  <si>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</si>
  <si>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</si>
  <si>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</si>
  <si>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</si>
  <si>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</si>
  <si>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</si>
  <si>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</si>
  <si>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</si>
  <si>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</si>
  <si>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</si>
  <si>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</si>
  <si>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</si>
  <si>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</si>
  <si>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</si>
  <si>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</si>
  <si>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</si>
  <si>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</si>
  <si>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</si>
  <si>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</si>
  <si>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</si>
  <si>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</si>
  <si>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</si>
  <si>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</si>
  <si>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</si>
  <si>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</si>
  <si>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</si>
  <si>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</si>
  <si>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</si>
  <si>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</si>
  <si>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</si>
  <si>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</si>
  <si>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</si>
  <si>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</si>
  <si>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</si>
  <si>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</si>
  <si>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</si>
  <si>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</si>
  <si>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</si>
  <si>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</si>
  <si>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</si>
  <si>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</si>
  <si>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</si>
  <si>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</si>
  <si>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</si>
  <si>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</si>
  <si>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</si>
  <si>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</si>
  <si>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</si>
  <si>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</si>
  <si>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</si>
  <si>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</si>
  <si>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</si>
  <si>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</si>
  <si>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</si>
  <si>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</si>
  <si>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</si>
  <si>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</si>
  <si>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</si>
  <si>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</si>
  <si>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</si>
  <si>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</si>
  <si>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</si>
  <si>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</si>
  <si>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</si>
  <si>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</si>
  <si>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</si>
  <si>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</si>
  <si>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</si>
  <si>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</si>
  <si>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</si>
  <si>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</si>
  <si>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</si>
  <si>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</si>
  <si>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</si>
  <si>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</si>
  <si>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</si>
  <si>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</si>
  <si>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</si>
  <si>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</si>
  <si>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</si>
  <si>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</si>
  <si>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</si>
  <si>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</si>
  <si>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</si>
  <si>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</si>
  <si>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</si>
  <si>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</si>
  <si>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</si>
  <si>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</si>
  <si>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</si>
  <si>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</si>
  <si>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</si>
  <si>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</si>
  <si>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</si>
  <si>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</si>
  <si>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</si>
  <si>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</si>
  <si>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</si>
  <si>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</si>
  <si>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</si>
  <si>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</si>
  <si>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</si>
  <si>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</si>
  <si>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</si>
  <si>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</si>
  <si>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</si>
  <si>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</si>
  <si>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</si>
  <si>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</si>
  <si>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</si>
  <si>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</si>
  <si>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</si>
  <si>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</si>
  <si>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</si>
  <si>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</si>
  <si>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</si>
  <si>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</si>
  <si>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</si>
  <si>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</si>
  <si>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</si>
  <si>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</si>
  <si>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</si>
  <si>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</si>
  <si>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</si>
  <si>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</si>
  <si>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</si>
  <si>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</si>
  <si>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</si>
  <si>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</si>
  <si>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</si>
  <si>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</si>
  <si>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</si>
  <si>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</si>
  <si>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</si>
  <si>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</si>
  <si>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</si>
  <si>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</si>
  <si>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</si>
  <si>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</si>
  <si>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</si>
  <si>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</si>
  <si>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</si>
  <si>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</si>
  <si>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</si>
  <si>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</si>
  <si>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</si>
  <si>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</si>
  <si>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</si>
  <si>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</si>
  <si>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</si>
  <si>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</si>
  <si>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</si>
  <si>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</si>
  <si>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</si>
  <si>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</si>
  <si>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</si>
  <si>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</si>
  <si>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</si>
  <si>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</si>
  <si>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</si>
  <si>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</si>
  <si>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</si>
  <si>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</si>
  <si>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</si>
  <si>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</si>
  <si>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</si>
  <si>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</si>
  <si>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</si>
  <si>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</si>
  <si>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</si>
  <si>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</si>
  <si>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</si>
  <si>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</si>
  <si>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</si>
  <si>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</si>
  <si>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</si>
  <si>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</si>
  <si>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</si>
  <si>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</si>
  <si>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</si>
  <si>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</si>
  <si>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</si>
  <si>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</si>
  <si>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</si>
  <si>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</si>
  <si>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</si>
  <si>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</si>
  <si>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</si>
  <si>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</si>
  <si>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</si>
  <si>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</si>
  <si>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</si>
  <si>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</si>
  <si>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</si>
  <si>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</si>
  <si>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</si>
  <si>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</si>
  <si>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</si>
  <si>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</si>
  <si>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</si>
  <si>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</si>
  <si>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</si>
  <si>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</si>
  <si>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</si>
  <si>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</si>
  <si>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</si>
  <si>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</si>
  <si>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</si>
  <si>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</si>
  <si>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</si>
  <si>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</si>
  <si>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</si>
  <si>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</si>
  <si>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</si>
  <si>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</si>
  <si>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</si>
  <si>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</si>
  <si>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</si>
  <si>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</si>
  <si>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</si>
  <si>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</si>
  <si>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</si>
  <si>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</si>
  <si>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</si>
  <si>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</si>
  <si>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</si>
  <si>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</si>
  <si>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</si>
  <si>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</si>
  <si>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</si>
  <si>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</si>
  <si>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</si>
  <si>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</si>
  <si>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</si>
  <si>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</si>
  <si>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</si>
  <si>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</si>
  <si>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</si>
  <si>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</si>
  <si>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</si>
  <si>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</si>
  <si>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</si>
  <si>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</si>
  <si>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</si>
  <si>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</si>
  <si>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</si>
  <si>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</si>
  <si>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</si>
  <si>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</si>
  <si>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</si>
  <si>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</si>
  <si>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</si>
  <si>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</si>
  <si>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</si>
  <si>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</si>
  <si>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</si>
  <si>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</si>
  <si>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</si>
  <si>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</si>
  <si>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</si>
  <si>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</si>
  <si>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</si>
  <si>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</si>
  <si>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</si>
  <si>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</si>
  <si>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</si>
  <si>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</si>
  <si>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</si>
  <si>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</si>
  <si>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</si>
  <si>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</si>
  <si>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</si>
  <si>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</si>
  <si>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</si>
  <si>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</si>
  <si>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</si>
  <si>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</si>
  <si>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</si>
  <si>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</si>
  <si>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</si>
  <si>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</si>
  <si>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</si>
  <si>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</si>
  <si>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</si>
  <si>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</si>
  <si>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</si>
  <si>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</si>
  <si>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</si>
  <si>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</si>
  <si>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</si>
  <si>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</si>
  <si>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</si>
  <si>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</si>
  <si>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</si>
  <si>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</si>
  <si>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</si>
  <si>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</si>
  <si>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</si>
  <si>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</si>
  <si>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</si>
  <si>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</si>
  <si>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</si>
  <si>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</si>
  <si>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</si>
  <si>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</si>
  <si>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</si>
  <si>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</si>
  <si>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</si>
  <si>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</si>
  <si>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</si>
  <si>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</si>
  <si>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</si>
  <si>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</si>
  <si>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</si>
  <si>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</si>
  <si>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</si>
  <si>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</si>
  <si>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</si>
  <si>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</si>
  <si>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</si>
  <si>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</si>
  <si>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</si>
  <si>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</si>
  <si>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</si>
  <si>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</si>
  <si>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</si>
  <si>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</si>
  <si>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</si>
  <si>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</si>
  <si>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</si>
  <si>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</si>
  <si>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</si>
  <si>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</si>
  <si>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</si>
  <si>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</si>
  <si>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</si>
  <si>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</si>
  <si>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</si>
  <si>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</si>
  <si>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</si>
  <si>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</si>
  <si>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</si>
  <si>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</si>
  <si>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</si>
  <si>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</si>
  <si>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</si>
  <si>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</si>
  <si>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</si>
  <si>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</si>
  <si>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</si>
  <si>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</si>
  <si>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</si>
  <si>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</si>
  <si>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</si>
  <si>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</si>
  <si>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</si>
  <si>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</si>
  <si>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</si>
  <si>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</si>
  <si>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</si>
  <si>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</si>
  <si>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</si>
  <si>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</si>
  <si>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</si>
  <si>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</si>
  <si>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</si>
  <si>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</si>
  <si>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</si>
  <si>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</si>
  <si>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</si>
  <si>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</si>
  <si>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</si>
  <si>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</si>
  <si>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</si>
  <si>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</si>
  <si>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</si>
  <si>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</si>
  <si>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</si>
  <si>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</si>
  <si>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</si>
  <si>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</si>
  <si>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</si>
  <si>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</si>
  <si>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</si>
  <si>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</si>
  <si>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</si>
  <si>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</si>
  <si>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</si>
  <si>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</si>
  <si>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</si>
  <si>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</si>
  <si>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</si>
  <si>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</si>
  <si>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</si>
  <si>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</si>
  <si>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</si>
  <si>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</si>
  <si>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</si>
  <si>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</si>
  <si>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</si>
  <si>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</si>
  <si>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</si>
  <si>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</si>
  <si>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</si>
  <si>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</si>
  <si>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</si>
  <si>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</si>
  <si>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</si>
  <si>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</si>
  <si>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</si>
  <si>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</si>
  <si>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</si>
  <si>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</si>
  <si>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</si>
  <si>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</si>
  <si>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</si>
  <si>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</si>
  <si>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</si>
  <si>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</si>
  <si>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</si>
  <si>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</si>
  <si>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</si>
  <si>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</si>
  <si>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</si>
  <si>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</si>
  <si>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</si>
  <si>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</si>
  <si>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</si>
  <si>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</si>
  <si>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</si>
  <si>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</si>
  <si>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</si>
  <si>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</si>
  <si>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</si>
  <si>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</si>
  <si>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</si>
  <si>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</si>
  <si>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</si>
  <si>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</si>
  <si>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</si>
  <si>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</si>
  <si>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</si>
  <si>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</si>
  <si>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</si>
  <si>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</si>
  <si>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</si>
  <si>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</si>
  <si>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</si>
  <si>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</si>
  <si>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</si>
  <si>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</si>
  <si>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</si>
  <si>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</si>
  <si>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</si>
  <si>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</si>
  <si>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</si>
  <si>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</si>
  <si>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</si>
  <si>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</si>
  <si>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</si>
  <si>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</si>
  <si>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</si>
  <si>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</si>
  <si>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</si>
  <si>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</si>
  <si>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</si>
  <si>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</si>
  <si>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</si>
  <si>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</si>
  <si>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</si>
  <si>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</si>
  <si>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</si>
  <si>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</si>
  <si>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</si>
  <si>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</si>
  <si>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</si>
  <si>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</si>
  <si>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</si>
  <si>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</si>
  <si>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</si>
  <si>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</si>
  <si>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</si>
  <si>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</si>
  <si>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</si>
  <si>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</si>
  <si>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</si>
  <si>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</si>
  <si>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</si>
  <si>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</si>
  <si>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</si>
  <si>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</si>
  <si>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</si>
  <si>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</si>
  <si>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</si>
  <si>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</si>
  <si>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</si>
  <si>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</si>
  <si>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</si>
  <si>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</si>
  <si>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</si>
  <si>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</si>
  <si>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</si>
  <si>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</si>
  <si>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</si>
  <si>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</si>
  <si>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</si>
  <si>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</si>
  <si>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</si>
  <si>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</si>
  <si>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</si>
  <si>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</si>
  <si>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</si>
  <si>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</si>
  <si>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</si>
  <si>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</si>
  <si>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</si>
  <si>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</si>
  <si>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</si>
  <si>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</si>
  <si>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</si>
  <si>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</si>
  <si>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</si>
  <si>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</si>
  <si>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</si>
  <si>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</si>
  <si>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</si>
  <si>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</si>
  <si>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</si>
  <si>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</si>
  <si>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</si>
  <si>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</si>
  <si>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</si>
  <si>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</si>
  <si>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</si>
  <si>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</si>
  <si>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</si>
  <si>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</si>
  <si>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</si>
  <si>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</si>
  <si>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</si>
  <si>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</si>
  <si>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</si>
  <si>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</si>
  <si>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</si>
  <si>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</si>
  <si>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</si>
  <si>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</si>
  <si>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</si>
  <si>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</si>
  <si>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</si>
  <si>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</si>
  <si>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</si>
  <si>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</si>
  <si>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</si>
  <si>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</si>
  <si>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</si>
  <si>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</si>
  <si>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</si>
  <si>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</si>
  <si>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</si>
  <si>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</si>
  <si>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</si>
  <si>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</si>
  <si>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</si>
  <si>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</si>
  <si>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</si>
  <si>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</si>
  <si>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</si>
  <si>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</si>
  <si>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</si>
  <si>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</si>
  <si>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</si>
  <si>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</si>
  <si>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</si>
  <si>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</si>
  <si>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</si>
  <si>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</si>
  <si>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</si>
  <si>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</si>
  <si>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</si>
  <si>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</si>
  <si>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</si>
  <si>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</si>
  <si>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</si>
  <si>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</si>
  <si>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</si>
  <si>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</si>
  <si>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</si>
  <si>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</si>
  <si>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</si>
  <si>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</si>
  <si>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</si>
  <si>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</si>
  <si>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</si>
  <si>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</si>
  <si>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</si>
  <si>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</si>
  <si>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</si>
  <si>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</si>
  <si>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</si>
  <si>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</si>
  <si>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</si>
  <si>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</si>
  <si>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</si>
  <si>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</si>
  <si>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</si>
  <si>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</si>
  <si>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</si>
  <si>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</si>
  <si>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</si>
  <si>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</si>
  <si>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</si>
  <si>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</si>
  <si>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</si>
  <si>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</si>
  <si>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</si>
  <si>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</si>
  <si>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</si>
  <si>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</si>
  <si>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</si>
  <si>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</si>
  <si>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</si>
  <si>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</si>
  <si>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</si>
  <si>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</si>
  <si>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</si>
  <si>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</si>
  <si>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</si>
  <si>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</si>
  <si>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</si>
  <si>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</si>
  <si>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</si>
  <si>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</si>
  <si>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</si>
  <si>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</si>
  <si>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</si>
  <si>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</si>
  <si>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</si>
  <si>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</si>
  <si>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</si>
  <si>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</si>
  <si>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</si>
  <si>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</si>
  <si>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</si>
  <si>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</si>
  <si>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</si>
  <si>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</si>
  <si>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</si>
  <si>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</si>
  <si>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</si>
  <si>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</si>
  <si>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</si>
  <si>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</si>
  <si>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</si>
  <si>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</si>
  <si>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</si>
  <si>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</si>
  <si>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</si>
  <si>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</si>
  <si>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</si>
  <si>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</si>
  <si>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</si>
  <si>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</si>
  <si>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</si>
  <si>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</si>
  <si>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</si>
  <si>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</si>
  <si>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</si>
  <si>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</si>
  <si>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</si>
  <si>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</si>
  <si>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</si>
  <si>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</si>
  <si>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</si>
  <si>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</si>
  <si>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</si>
  <si>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</si>
  <si>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</si>
  <si>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</si>
  <si>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</si>
  <si>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</si>
  <si>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</si>
  <si>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</si>
  <si>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</si>
  <si>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</si>
  <si>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</si>
  <si>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</si>
  <si>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</si>
  <si>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</si>
  <si>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</si>
  <si>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</si>
  <si>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</si>
  <si>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</si>
  <si>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</si>
  <si>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</si>
  <si>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</si>
  <si>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</si>
  <si>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</si>
  <si>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</si>
  <si>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</si>
  <si>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</si>
  <si>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</si>
  <si>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</si>
  <si>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</si>
  <si>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</si>
  <si>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</si>
  <si>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</si>
  <si>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</si>
  <si>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</si>
  <si>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</si>
  <si>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</si>
  <si>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</si>
  <si>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</si>
  <si>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</si>
  <si>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</si>
  <si>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</si>
  <si>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</si>
  <si>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</si>
  <si>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</si>
  <si>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</si>
  <si>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</si>
  <si>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</si>
  <si>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</si>
  <si>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</si>
  <si>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</si>
  <si>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</si>
  <si>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</si>
  <si>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</si>
  <si>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</si>
  <si>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</si>
  <si>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</si>
  <si>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</si>
  <si>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</si>
  <si>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</si>
  <si>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</si>
  <si>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</si>
  <si>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</si>
  <si>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</si>
  <si>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</si>
  <si>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</si>
  <si>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</si>
  <si>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</si>
  <si>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</si>
  <si>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</si>
  <si>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</si>
  <si>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</si>
  <si>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</si>
  <si>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</si>
  <si>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</si>
  <si>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</si>
  <si>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</si>
  <si>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</si>
  <si>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</si>
  <si>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</si>
  <si>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</si>
  <si>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</si>
  <si>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</si>
  <si>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</si>
  <si>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</si>
  <si>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</si>
  <si>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</si>
  <si>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</si>
  <si>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</si>
  <si>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</si>
  <si>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</si>
  <si>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</si>
  <si>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</si>
  <si>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</si>
  <si>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</si>
  <si>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</si>
  <si>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</si>
  <si>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</si>
  <si>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</si>
  <si>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</si>
  <si>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</si>
  <si>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</si>
  <si>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</si>
  <si>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</si>
  <si>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</si>
  <si>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</si>
  <si>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</si>
  <si>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</si>
  <si>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</si>
  <si>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</si>
  <si>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</si>
  <si>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</si>
  <si>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</si>
  <si>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</si>
  <si>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</si>
  <si>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</si>
  <si>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</si>
  <si>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</si>
  <si>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</si>
  <si>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</si>
  <si>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</si>
  <si>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</si>
  <si>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</si>
  <si>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</si>
  <si>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</si>
  <si>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</si>
  <si>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</si>
  <si>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</si>
  <si>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</si>
  <si>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</si>
  <si>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</si>
  <si>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</si>
  <si>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</si>
  <si>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</si>
  <si>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</si>
  <si>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</si>
  <si>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</si>
  <si>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</si>
  <si>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</si>
  <si>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</si>
  <si>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</si>
  <si>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</si>
  <si>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</si>
  <si>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</si>
  <si>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</si>
  <si>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</si>
  <si>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</si>
  <si>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</si>
  <si>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</si>
  <si>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</si>
  <si>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</si>
  <si>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</si>
  <si>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</si>
  <si>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</si>
  <si>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</si>
  <si>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</si>
  <si>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</si>
  <si>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</si>
  <si>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</si>
  <si>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</si>
  <si>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</si>
  <si>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</si>
  <si>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</si>
  <si>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</si>
  <si>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</si>
  <si>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</si>
  <si>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</si>
  <si>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</si>
  <si>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</si>
  <si>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</si>
  <si>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</si>
  <si>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</si>
  <si>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</si>
  <si>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</si>
  <si>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</si>
  <si>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</si>
  <si>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</si>
  <si>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</si>
  <si>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</si>
  <si>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</si>
  <si>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</si>
  <si>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</si>
  <si>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</si>
  <si>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</si>
  <si>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</si>
  <si>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</si>
  <si>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</si>
  <si>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</si>
  <si>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</si>
  <si>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</si>
  <si>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</si>
  <si>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</si>
  <si>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</si>
  <si>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</si>
  <si>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</si>
  <si>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</si>
  <si>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</si>
  <si>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</si>
  <si>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</si>
  <si>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</si>
  <si>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</si>
  <si>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</si>
  <si>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</si>
  <si>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</si>
  <si>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</si>
  <si>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</si>
  <si>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</si>
  <si>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</si>
  <si>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</si>
  <si>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</si>
  <si>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</si>
  <si>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</si>
  <si>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</si>
  <si>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</si>
  <si>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</si>
  <si>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</si>
  <si>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</si>
  <si>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</si>
  <si>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</si>
  <si>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</si>
  <si>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</si>
  <si>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</si>
  <si>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</si>
  <si>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</si>
  <si>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</si>
  <si>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</si>
  <si>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</si>
  <si>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</si>
  <si>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</si>
  <si>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</si>
  <si>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</si>
  <si>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</si>
  <si>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</si>
  <si>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</si>
  <si>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</si>
  <si>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</si>
  <si>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</si>
  <si>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</si>
  <si>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</si>
  <si>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</si>
  <si>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</si>
  <si>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</si>
  <si>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</si>
  <si>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</si>
  <si>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</si>
  <si>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</si>
  <si>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</si>
  <si>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</si>
  <si>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</si>
  <si>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</si>
  <si>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</si>
  <si>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</si>
  <si>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</si>
  <si>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</si>
  <si>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</si>
  <si>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</si>
  <si>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</si>
  <si>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</si>
  <si>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</si>
  <si>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</si>
  <si>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</si>
  <si>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</si>
  <si>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</si>
  <si>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</si>
  <si>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</si>
  <si>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</si>
  <si>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</si>
  <si>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</si>
  <si>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</si>
  <si>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</si>
  <si>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</si>
  <si>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</si>
  <si>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</si>
  <si>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</si>
  <si>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</si>
  <si>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</si>
  <si>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</si>
  <si>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</si>
  <si>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</si>
  <si>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</si>
  <si>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</si>
  <si>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</si>
  <si>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</si>
  <si>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</si>
  <si>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</si>
  <si>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</si>
  <si>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</si>
  <si>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</si>
  <si>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</si>
  <si>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</si>
  <si>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</si>
  <si>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</si>
  <si>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</si>
  <si>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</si>
  <si>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</si>
  <si>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</si>
  <si>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</si>
  <si>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</si>
  <si>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</si>
  <si>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</si>
  <si>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</si>
  <si>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</si>
  <si>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</si>
  <si>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</si>
  <si>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</si>
  <si>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</si>
  <si>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</si>
  <si>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</si>
  <si>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</si>
  <si>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</si>
  <si>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</si>
  <si>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</si>
  <si>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</si>
  <si>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</si>
  <si>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</si>
  <si>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</si>
  <si>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</si>
  <si>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</si>
  <si>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</si>
  <si>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</si>
  <si>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</si>
  <si>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</si>
  <si>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</si>
  <si>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</si>
  <si>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</si>
  <si>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</si>
  <si>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</si>
  <si>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</si>
  <si>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</si>
  <si>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</si>
  <si>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</si>
  <si>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</si>
  <si>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</si>
  <si>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</si>
  <si>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</si>
  <si>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</si>
  <si>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</si>
  <si>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</si>
  <si>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</si>
  <si>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</si>
  <si>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</si>
  <si>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</si>
  <si>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</si>
  <si>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</si>
  <si>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</si>
  <si>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</si>
  <si>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</si>
  <si>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</si>
  <si>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</si>
  <si>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</si>
  <si>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</si>
  <si>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</si>
  <si>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</si>
  <si>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</si>
  <si>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</si>
  <si>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</si>
  <si>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</si>
  <si>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</si>
  <si>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</si>
  <si>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</si>
  <si>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</si>
  <si>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</si>
  <si>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</si>
  <si>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</si>
  <si>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</si>
  <si>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</si>
  <si>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</si>
  <si>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</si>
  <si>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</si>
  <si>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</si>
  <si>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</si>
  <si>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</si>
  <si>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</si>
  <si>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</si>
  <si>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</si>
  <si>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</si>
  <si>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</si>
  <si>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</si>
  <si>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</si>
  <si>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</si>
  <si>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</si>
  <si>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</si>
  <si>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</si>
  <si>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</si>
  <si>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</si>
  <si>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</si>
  <si>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</si>
  <si>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</si>
  <si>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</si>
  <si>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</si>
  <si>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</si>
  <si>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</si>
  <si>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</si>
  <si>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</si>
  <si>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</si>
  <si>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</si>
  <si>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</si>
  <si>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</si>
  <si>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</si>
  <si>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</si>
  <si>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</si>
  <si>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</si>
  <si>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</si>
  <si>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</si>
  <si>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</si>
  <si>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</si>
  <si>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</si>
  <si>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</si>
  <si>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</si>
  <si>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</si>
  <si>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</si>
  <si>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</si>
  <si>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</si>
  <si>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</si>
  <si>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</si>
  <si>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</si>
  <si>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</si>
  <si>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</si>
  <si>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</si>
  <si>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</si>
  <si>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</si>
  <si>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</si>
  <si>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</si>
  <si>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</si>
  <si>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</si>
  <si>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</si>
  <si>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</si>
  <si>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</si>
  <si>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</si>
  <si>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</si>
  <si>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</si>
  <si>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</si>
  <si>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</si>
  <si>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</si>
  <si>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</si>
  <si>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</si>
  <si>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</si>
  <si>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</si>
  <si>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</si>
  <si>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</si>
  <si>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</si>
  <si>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</si>
  <si>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</si>
  <si>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</si>
  <si>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</si>
  <si>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</si>
  <si>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</si>
  <si>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</si>
  <si>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</si>
  <si>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</si>
  <si>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</si>
  <si>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</si>
  <si>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</si>
  <si>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</si>
  <si>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</si>
  <si>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</si>
  <si>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</si>
  <si>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</si>
  <si>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</si>
  <si>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</si>
  <si>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</si>
  <si>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</si>
  <si>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</si>
  <si>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</si>
  <si>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</si>
  <si>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</si>
  <si>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</si>
  <si>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</si>
  <si>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</si>
  <si>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</si>
  <si>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</si>
  <si>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</si>
  <si>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</si>
  <si>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</si>
  <si>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</si>
  <si>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</si>
  <si>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</si>
  <si>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</si>
  <si>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</si>
  <si>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</si>
  <si>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</si>
  <si>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</si>
  <si>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</si>
  <si>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</si>
  <si>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</si>
  <si>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</si>
  <si>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</si>
  <si>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</si>
  <si>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</si>
  <si>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</si>
  <si>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</si>
  <si>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</si>
  <si>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</si>
  <si>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</si>
  <si>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</si>
  <si>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</si>
  <si>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</si>
  <si>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</si>
  <si>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</si>
  <si>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</si>
  <si>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</si>
  <si>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</si>
  <si>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</si>
  <si>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</si>
  <si>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</si>
  <si>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</si>
  <si>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</si>
  <si>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</si>
  <si>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</si>
  <si>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</si>
  <si>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</si>
  <si>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</si>
  <si>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</si>
  <si>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</si>
  <si>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</si>
  <si>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</si>
  <si>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</si>
  <si>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</si>
  <si>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</si>
  <si>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</si>
  <si>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</si>
  <si>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</si>
  <si>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</si>
  <si>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</si>
  <si>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</si>
  <si>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</si>
  <si>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</si>
  <si>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</si>
  <si>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</si>
  <si>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</si>
  <si>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</si>
  <si>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</si>
  <si>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</si>
  <si>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</si>
  <si>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</si>
  <si>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</si>
  <si>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</si>
  <si>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</si>
  <si>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</si>
  <si>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</si>
  <si>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</si>
  <si>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</si>
  <si>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</si>
  <si>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</si>
  <si>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</si>
  <si>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</si>
  <si>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</si>
  <si>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</si>
  <si>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</si>
  <si>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</si>
  <si>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</si>
  <si>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</si>
  <si>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</si>
  <si>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</si>
  <si>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</si>
  <si>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</si>
  <si>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</si>
  <si>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</si>
  <si>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</si>
  <si>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</si>
  <si>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</si>
  <si>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</si>
  <si>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</si>
  <si>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</si>
  <si>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</si>
  <si>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</si>
  <si>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</si>
  <si>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</si>
  <si>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</si>
  <si>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</si>
  <si>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</si>
  <si>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</si>
  <si>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</si>
  <si>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</si>
  <si>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</si>
  <si>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</si>
  <si>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</si>
  <si>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</si>
  <si>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</si>
  <si>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</si>
  <si>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</si>
  <si>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</si>
  <si>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</si>
  <si>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</si>
  <si>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</si>
  <si>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</si>
  <si>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</si>
  <si>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</si>
  <si>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</si>
  <si>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</si>
  <si>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</si>
  <si>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</si>
  <si>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</si>
  <si>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</si>
  <si>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</si>
  <si>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</si>
  <si>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</si>
  <si>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</si>
  <si>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</si>
  <si>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</si>
  <si>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</si>
  <si>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</si>
  <si>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</si>
  <si>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</si>
  <si>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</si>
  <si>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</si>
  <si>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</si>
  <si>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</si>
  <si>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</si>
  <si>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</si>
  <si>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</si>
  <si>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</si>
  <si>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</si>
  <si>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</si>
  <si>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</si>
  <si>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</si>
  <si>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</si>
  <si>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</si>
  <si>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</si>
  <si>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</si>
  <si>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</si>
  <si>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</si>
  <si>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</si>
  <si>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</si>
  <si>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</si>
  <si>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</si>
  <si>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</si>
  <si>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</si>
  <si>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</si>
  <si>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</si>
  <si>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</si>
  <si>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</si>
  <si>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</si>
  <si>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</si>
  <si>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</si>
  <si>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</si>
  <si>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</si>
  <si>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</si>
  <si>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</si>
  <si>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</si>
  <si>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</si>
  <si>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</si>
  <si>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</si>
  <si>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</si>
  <si>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</si>
  <si>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</si>
  <si>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</si>
  <si>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</si>
  <si>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</si>
  <si>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</si>
  <si>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</si>
  <si>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</si>
  <si>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</si>
  <si>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</si>
  <si>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</si>
  <si>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</si>
  <si>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</si>
  <si>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</si>
  <si>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</si>
  <si>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</si>
  <si>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</si>
  <si>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</si>
  <si>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</si>
  <si>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</si>
  <si>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</si>
  <si>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</si>
  <si>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</si>
  <si>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</si>
  <si>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</si>
  <si>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</si>
  <si>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</si>
  <si>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</si>
  <si>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</si>
  <si>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</si>
  <si>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</si>
  <si>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</si>
  <si>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</si>
  <si>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</si>
  <si>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</si>
  <si>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</si>
  <si>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</si>
  <si>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</si>
  <si>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</si>
  <si>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</si>
  <si>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</si>
  <si>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</si>
  <si>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</si>
  <si>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</si>
  <si>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</si>
  <si>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</si>
  <si>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</si>
  <si>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</si>
  <si>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</si>
  <si>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</si>
  <si>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</si>
  <si>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</si>
  <si>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</si>
  <si>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</si>
  <si>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</si>
  <si>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</si>
  <si>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</si>
  <si>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</si>
  <si>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</si>
  <si>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</si>
  <si>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</si>
  <si>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</si>
  <si>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</si>
  <si>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</si>
  <si>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</si>
  <si>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</si>
  <si>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</si>
  <si>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</si>
  <si>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</si>
  <si>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</si>
  <si>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</si>
  <si>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</si>
  <si>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</si>
  <si>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</si>
  <si>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</si>
  <si>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</si>
  <si>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</si>
  <si>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</si>
  <si>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</si>
  <si>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</si>
  <si>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</si>
  <si>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</si>
  <si>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</si>
  <si>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</si>
  <si>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</si>
  <si>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</si>
  <si>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</si>
  <si>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</si>
  <si>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</si>
  <si>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</si>
  <si>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</si>
  <si>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</si>
  <si>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</si>
  <si>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</si>
  <si>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</si>
  <si>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</si>
  <si>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</si>
  <si>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</si>
  <si>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</si>
  <si>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</si>
  <si>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</si>
  <si>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</si>
  <si>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</si>
  <si>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</si>
  <si>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</si>
  <si>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</si>
  <si>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</si>
  <si>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</si>
  <si>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</si>
  <si>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</si>
  <si>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</si>
  <si>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</si>
  <si>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</si>
  <si>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</si>
  <si>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</si>
  <si>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</si>
  <si>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</si>
  <si>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</si>
  <si>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</si>
  <si>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</si>
  <si>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</si>
  <si>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</si>
  <si>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</si>
  <si>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</si>
  <si>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</si>
  <si>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</si>
  <si>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</si>
  <si>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</si>
  <si>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</si>
  <si>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</si>
  <si>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</si>
  <si>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</si>
  <si>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</si>
  <si>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</si>
  <si>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</si>
  <si>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</si>
  <si>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</si>
  <si>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</si>
  <si>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</si>
  <si>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</si>
  <si>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</si>
  <si>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</si>
  <si>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</si>
  <si>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</si>
  <si>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</si>
  <si>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</si>
  <si>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</si>
  <si>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</si>
  <si>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</si>
  <si>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</si>
  <si>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</si>
  <si>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</si>
  <si>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</si>
  <si>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</si>
  <si>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</si>
  <si>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</si>
  <si>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</si>
  <si>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</si>
  <si>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</si>
  <si>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</si>
  <si>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</si>
  <si>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</si>
  <si>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</si>
  <si>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</si>
  <si>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</si>
  <si>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</si>
  <si>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</si>
  <si>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</si>
  <si>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</si>
  <si>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</si>
  <si>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</si>
  <si>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</si>
  <si>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</si>
  <si>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</si>
  <si>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</si>
  <si>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</si>
  <si>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</si>
  <si>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</si>
  <si>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</si>
  <si>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</si>
  <si>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</si>
  <si>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</si>
  <si>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</si>
  <si>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</si>
  <si>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</si>
  <si>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</si>
  <si>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</si>
  <si>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</si>
  <si>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</si>
  <si>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</si>
  <si>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</si>
  <si>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</si>
  <si>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</si>
  <si>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</si>
  <si>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</si>
  <si>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</si>
  <si>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</si>
  <si>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</si>
  <si>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</si>
  <si>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</si>
  <si>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</si>
  <si>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</si>
  <si>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</si>
  <si>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</si>
  <si>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</si>
  <si>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</si>
  <si>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</si>
  <si>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</si>
  <si>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</si>
  <si>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</si>
  <si>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</si>
  <si>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</si>
  <si>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</si>
  <si>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</si>
  <si>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</si>
  <si>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</si>
  <si>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</si>
  <si>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</si>
  <si>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</si>
  <si>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</si>
  <si>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</si>
  <si>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</si>
  <si>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</si>
  <si>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</si>
  <si>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</si>
  <si>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</si>
  <si>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</si>
  <si>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</si>
  <si>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</si>
  <si>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</si>
  <si>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</si>
  <si>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</si>
  <si>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</si>
  <si>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</si>
  <si>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</si>
  <si>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</si>
  <si>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</si>
  <si>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</si>
  <si>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</si>
  <si>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</si>
  <si>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</si>
  <si>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</si>
  <si>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</si>
  <si>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</si>
  <si>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</si>
  <si>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</si>
  <si>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</si>
  <si>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</si>
  <si>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</si>
  <si>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</si>
  <si>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</si>
  <si>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</si>
  <si>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</si>
  <si>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</si>
  <si>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</si>
  <si>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</si>
  <si>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</si>
  <si>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</si>
  <si>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</si>
  <si>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</si>
  <si>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</si>
  <si>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</si>
  <si>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</si>
  <si>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</si>
  <si>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</si>
  <si>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</si>
  <si>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</si>
  <si>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</si>
  <si>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</si>
  <si>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</si>
  <si>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</si>
  <si>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</si>
  <si>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</si>
  <si>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</si>
  <si>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</si>
  <si>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</si>
  <si>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</si>
  <si>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</si>
  <si>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</si>
  <si>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</si>
  <si>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</si>
  <si>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</si>
  <si>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</si>
  <si>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</si>
  <si>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</si>
  <si>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</si>
  <si>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</si>
  <si>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</si>
  <si>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</si>
  <si>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</si>
  <si>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</si>
  <si>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</si>
  <si>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</si>
  <si>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</si>
  <si>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</si>
  <si>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</si>
  <si>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</si>
  <si>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</si>
  <si>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</si>
  <si>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</si>
  <si>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</si>
  <si>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</si>
  <si>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</si>
  <si>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</si>
  <si>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</si>
  <si>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</si>
  <si>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</si>
  <si>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</si>
  <si>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</si>
  <si>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</si>
  <si>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</si>
  <si>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</si>
  <si>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</si>
  <si>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</si>
  <si>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</si>
  <si>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</si>
  <si>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</si>
  <si>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</si>
  <si>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</si>
  <si>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</si>
  <si>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</si>
  <si>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</si>
  <si>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</si>
  <si>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</si>
  <si>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</si>
  <si>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</si>
  <si>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</si>
  <si>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</si>
  <si>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</si>
  <si>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</si>
  <si>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</si>
  <si>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</si>
  <si>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</si>
  <si>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</si>
  <si>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</si>
  <si>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</si>
  <si>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</si>
  <si>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</si>
  <si>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</si>
  <si>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</si>
  <si>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</si>
  <si>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</si>
  <si>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</si>
  <si>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</si>
  <si>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</si>
  <si>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</si>
  <si>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</si>
  <si>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</si>
  <si>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</si>
  <si>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</si>
  <si>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</si>
  <si>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</si>
  <si>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</si>
  <si>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</si>
  <si>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</si>
  <si>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</si>
  <si>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</si>
  <si>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</si>
  <si>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</si>
  <si>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</si>
  <si>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</si>
  <si>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</si>
  <si>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</si>
  <si>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</si>
  <si>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</si>
  <si>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</si>
  <si>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</si>
  <si>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</si>
  <si>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</si>
  <si>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</si>
  <si>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</si>
  <si>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</si>
  <si>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</si>
  <si>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</si>
  <si>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</si>
  <si>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</si>
  <si>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</si>
  <si>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</si>
  <si>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</si>
  <si>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</si>
  <si>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</si>
  <si>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</si>
  <si>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</si>
  <si>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</si>
  <si>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</si>
  <si>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</si>
  <si>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</si>
  <si>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</si>
  <si>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</si>
  <si>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</si>
  <si>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</si>
  <si>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</si>
  <si>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</si>
  <si>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</si>
  <si>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</si>
  <si>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</si>
  <si>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</si>
  <si>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</si>
  <si>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</si>
  <si>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</si>
  <si>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</si>
  <si>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</si>
  <si>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</si>
  <si>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</si>
  <si>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</si>
  <si>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</si>
  <si>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</si>
  <si>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</si>
  <si>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</si>
  <si>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</si>
  <si>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</si>
  <si>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</si>
  <si>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</si>
  <si>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</si>
  <si>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</si>
  <si>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</si>
  <si>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</si>
  <si>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</si>
  <si>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</si>
  <si>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</si>
  <si>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</si>
  <si>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</si>
  <si>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</si>
  <si>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</si>
  <si>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</si>
  <si>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</si>
  <si>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</si>
  <si>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</si>
  <si>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</si>
  <si>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</si>
  <si>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</si>
  <si>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</si>
  <si>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</si>
  <si>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</si>
  <si>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</si>
  <si>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</si>
  <si>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</si>
  <si>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</si>
  <si>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</si>
  <si>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</si>
  <si>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</si>
  <si>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</si>
  <si>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</si>
  <si>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</si>
  <si>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</si>
  <si>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</si>
  <si>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</si>
  <si>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</si>
  <si>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</si>
  <si>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</si>
  <si>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</si>
  <si>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</si>
  <si>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</si>
  <si>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</si>
  <si>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</si>
  <si>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</si>
  <si>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</si>
  <si>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</si>
  <si>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</si>
  <si>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</si>
  <si>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</si>
  <si>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</si>
  <si>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</si>
  <si>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</si>
  <si>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</si>
  <si>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</si>
  <si>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</si>
  <si>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</si>
  <si>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</si>
  <si>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</si>
  <si>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</si>
  <si>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</si>
  <si>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</si>
  <si>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</si>
  <si>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</si>
  <si>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</si>
  <si>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</si>
  <si>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</si>
  <si>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</si>
  <si>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</si>
  <si>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</si>
  <si>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</si>
  <si>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</si>
  <si>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</si>
  <si>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</si>
  <si>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</si>
  <si>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</si>
  <si>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</si>
  <si>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</si>
  <si>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</si>
  <si>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</si>
  <si>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</si>
  <si>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</si>
  <si>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</si>
  <si>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</si>
  <si>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</si>
  <si>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</si>
  <si>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</si>
  <si>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</si>
  <si>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</si>
  <si>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</si>
  <si>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</si>
  <si>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</si>
  <si>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</si>
  <si>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</si>
  <si>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</si>
  <si>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</si>
  <si>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</si>
  <si>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</si>
  <si>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</si>
  <si>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</si>
  <si>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</si>
  <si>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</si>
  <si>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</si>
  <si>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</si>
  <si>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</si>
  <si>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</si>
  <si>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</si>
  <si>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</si>
  <si>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</si>
  <si>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</si>
  <si>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</si>
  <si>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</si>
  <si>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</si>
  <si>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</si>
  <si>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</si>
  <si>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</si>
  <si>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</si>
  <si>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</si>
  <si>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</si>
  <si>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</si>
  <si>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</si>
  <si>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</si>
  <si>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</si>
  <si>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</si>
  <si>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</si>
  <si>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</si>
  <si>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</si>
  <si>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</si>
  <si>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</si>
  <si>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</si>
  <si>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</si>
  <si>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</si>
  <si>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</si>
  <si>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</si>
  <si>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</si>
  <si>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</si>
  <si>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</si>
  <si>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</si>
  <si>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</si>
  <si>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</si>
  <si>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</si>
  <si>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</si>
  <si>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</si>
  <si>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</si>
  <si>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</si>
  <si>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</si>
  <si>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</si>
  <si>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</si>
  <si>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</si>
  <si>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</si>
  <si>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</si>
  <si>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</si>
  <si>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</si>
  <si>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</si>
  <si>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</si>
  <si>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</si>
  <si>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</si>
  <si>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</si>
  <si>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</si>
  <si>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</si>
  <si>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</si>
  <si>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</si>
  <si>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</si>
  <si>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</si>
  <si>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</si>
  <si>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</si>
  <si>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</si>
  <si>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</si>
  <si>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</si>
  <si>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</si>
  <si>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</si>
  <si>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</si>
  <si>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</si>
  <si>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</si>
  <si>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</si>
  <si>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</si>
  <si>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</si>
  <si>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</si>
  <si>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</si>
  <si>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</si>
  <si>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</si>
  <si>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</si>
  <si>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</si>
  <si>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</si>
  <si>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</si>
  <si>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</si>
  <si>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</si>
  <si>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</si>
  <si>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</si>
  <si>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</si>
  <si>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</si>
  <si>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</si>
  <si>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</si>
  <si>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</si>
  <si>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</si>
  <si>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</si>
  <si>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</si>
  <si>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</si>
  <si>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</si>
  <si>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</si>
  <si>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</si>
  <si>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</si>
  <si>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</si>
  <si>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</si>
  <si>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</si>
  <si>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</si>
  <si>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</si>
  <si>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</si>
  <si>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</si>
  <si>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</si>
  <si>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</si>
  <si>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</si>
  <si>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</si>
  <si>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</si>
  <si>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</si>
  <si>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</si>
  <si>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</si>
  <si>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</si>
  <si>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</si>
  <si>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</si>
  <si>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</si>
  <si>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</si>
  <si>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</si>
  <si>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</si>
  <si>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</si>
  <si>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</si>
  <si>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</si>
  <si>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</si>
  <si>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</si>
  <si>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</si>
  <si>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</si>
  <si>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</si>
  <si>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</si>
  <si>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</si>
  <si>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</si>
  <si>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</si>
  <si>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</si>
  <si>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</si>
  <si>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</si>
  <si>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</si>
  <si>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</si>
  <si>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</si>
  <si>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</si>
  <si>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</si>
  <si>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</si>
  <si>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</si>
  <si>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</si>
  <si>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</si>
  <si>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</si>
  <si>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</si>
  <si>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</si>
  <si>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</si>
  <si>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</si>
  <si>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</si>
  <si>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</si>
  <si>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</si>
  <si>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</si>
  <si>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</si>
  <si>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</si>
  <si>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</si>
  <si>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</si>
  <si>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</si>
  <si>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</si>
  <si>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</si>
  <si>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</si>
  <si>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</si>
  <si>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</si>
  <si>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</si>
  <si>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</si>
  <si>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</si>
  <si>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</si>
  <si>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</si>
  <si>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</si>
  <si>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</si>
  <si>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</si>
  <si>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</si>
  <si>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</si>
  <si>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</si>
  <si>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</si>
  <si>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</si>
  <si>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</si>
  <si>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</si>
  <si>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</si>
  <si>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</si>
  <si>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</si>
  <si>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</si>
  <si>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</si>
  <si>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</si>
  <si>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</si>
  <si>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</si>
  <si>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</si>
  <si>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</si>
  <si>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</si>
  <si>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</si>
  <si>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</si>
  <si>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</si>
  <si>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</si>
  <si>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</si>
  <si>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</si>
  <si>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</si>
  <si>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</si>
  <si>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</si>
  <si>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</si>
  <si>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</si>
  <si>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</si>
  <si>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</si>
  <si>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</si>
  <si>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</si>
  <si>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</si>
  <si>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</si>
  <si>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</si>
  <si>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</si>
  <si>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</si>
  <si>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</si>
  <si>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</si>
  <si>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</si>
  <si>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</si>
  <si>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</si>
  <si>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</si>
  <si>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</si>
  <si>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</si>
  <si>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</si>
  <si>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</si>
  <si>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</si>
  <si>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</si>
  <si>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</si>
  <si>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</si>
  <si>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</si>
  <si>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</si>
  <si>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</si>
  <si>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</si>
  <si>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</si>
  <si>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</si>
  <si>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</si>
  <si>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</si>
  <si>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</si>
  <si>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</si>
  <si>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</si>
  <si>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</si>
  <si>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</si>
  <si>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</si>
  <si>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</si>
  <si>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</si>
  <si>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</si>
  <si>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</si>
  <si>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</si>
  <si>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</si>
  <si>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</si>
  <si>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</si>
  <si>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</si>
  <si>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</si>
  <si>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</si>
  <si>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</si>
  <si>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</si>
  <si>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</si>
  <si>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</si>
  <si>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</si>
  <si>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</si>
  <si>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</si>
  <si>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</si>
  <si>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</si>
  <si>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</si>
  <si>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</si>
  <si>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</si>
  <si>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</si>
  <si>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</si>
  <si>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</si>
  <si>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</si>
  <si>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</si>
  <si>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</si>
  <si>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</si>
  <si>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</si>
  <si>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</si>
  <si>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</si>
  <si>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</si>
  <si>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</si>
  <si>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</si>
  <si>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</si>
  <si>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</si>
  <si>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</si>
  <si>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</si>
  <si>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</si>
  <si>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</si>
  <si>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</si>
  <si>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</si>
  <si>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</si>
  <si>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</si>
  <si>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</si>
  <si>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</si>
  <si>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</si>
  <si>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</si>
  <si>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</si>
  <si>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</si>
  <si>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</si>
  <si>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</si>
  <si>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</si>
  <si>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</si>
  <si>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</si>
  <si>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</si>
  <si>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</si>
  <si>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</si>
  <si>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</si>
  <si>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</si>
  <si>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</si>
  <si>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</si>
  <si>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</si>
  <si>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</si>
  <si>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</si>
  <si>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</si>
  <si>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</si>
  <si>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</si>
  <si>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</si>
  <si>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</si>
  <si>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</si>
  <si>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</si>
  <si>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</si>
  <si>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</si>
  <si>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</si>
  <si>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</si>
  <si>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</si>
  <si>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</si>
  <si>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</si>
  <si>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</si>
  <si>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</si>
  <si>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</si>
  <si>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</si>
  <si>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</si>
  <si>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</si>
  <si>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</si>
  <si>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</si>
  <si>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</si>
  <si>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</si>
  <si>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</si>
  <si>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</si>
  <si>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</si>
  <si>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</si>
  <si>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</si>
  <si>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</si>
  <si>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</si>
  <si>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</si>
  <si>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</si>
  <si>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</si>
  <si>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</si>
  <si>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</si>
  <si>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</si>
  <si>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</si>
  <si>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</si>
  <si>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</si>
  <si>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</si>
  <si>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</si>
  <si>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</si>
  <si>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</si>
  <si>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</si>
  <si>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</si>
  <si>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</si>
  <si>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</si>
  <si>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</si>
  <si>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</si>
  <si>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</si>
  <si>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</si>
  <si>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</si>
  <si>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</si>
  <si>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</si>
  <si>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</si>
  <si>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</si>
  <si>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</si>
  <si>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</si>
  <si>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</si>
  <si>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</si>
  <si>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</si>
  <si>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</si>
  <si>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</si>
  <si>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</si>
  <si>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</si>
  <si>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</si>
  <si>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</si>
  <si>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</si>
  <si>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</si>
  <si>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</si>
  <si>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</si>
  <si>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</si>
  <si>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</si>
  <si>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</si>
  <si>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</si>
  <si>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</si>
  <si>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</si>
  <si>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</si>
  <si>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</si>
  <si>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</si>
  <si>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</si>
  <si>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</si>
  <si>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</si>
  <si>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</si>
  <si>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</si>
  <si>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</si>
  <si>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</si>
  <si>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</si>
  <si>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</si>
  <si>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</si>
  <si>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</si>
  <si>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</si>
  <si>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</si>
  <si>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</si>
  <si>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</si>
  <si>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</si>
  <si>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</si>
  <si>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</si>
  <si>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</si>
  <si>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</si>
  <si>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</si>
  <si>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</si>
  <si>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</si>
  <si>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</si>
  <si>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</si>
  <si>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</si>
  <si>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</si>
  <si>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</si>
  <si>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</si>
  <si>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</si>
  <si>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</si>
  <si>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</si>
  <si>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</si>
  <si>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</si>
  <si>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</si>
  <si>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</si>
  <si>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</si>
  <si>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</si>
  <si>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</si>
  <si>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</si>
  <si>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</si>
  <si>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</si>
  <si>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</si>
  <si>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</si>
  <si>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</si>
  <si>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</si>
  <si>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</si>
  <si>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</si>
  <si>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</si>
  <si>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</si>
  <si>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</si>
  <si>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</si>
  <si>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</si>
  <si>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</si>
  <si>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</si>
  <si>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</si>
  <si>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</si>
  <si>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</si>
  <si>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</si>
  <si>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</si>
  <si>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</si>
  <si>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</si>
  <si>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</si>
  <si>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</si>
  <si>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</si>
  <si>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</si>
  <si>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</si>
  <si>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</si>
  <si>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</si>
  <si>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</si>
  <si>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</si>
  <si>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</si>
  <si>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</si>
  <si>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</si>
  <si>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</si>
  <si>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</si>
  <si>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</si>
  <si>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</si>
  <si>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</si>
  <si>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</si>
  <si>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</si>
  <si>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</si>
  <si>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</si>
  <si>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</si>
  <si>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</si>
  <si>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</si>
  <si>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</si>
  <si>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</si>
  <si>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</si>
  <si>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</si>
  <si>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</si>
  <si>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</si>
  <si>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</si>
  <si>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</si>
  <si>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</si>
  <si>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</si>
  <si>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</si>
  <si>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</si>
  <si>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</si>
  <si>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</si>
  <si>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</si>
  <si>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</si>
  <si>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</si>
  <si>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</si>
  <si>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</si>
  <si>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</si>
  <si>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</si>
  <si>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</si>
  <si>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</si>
  <si>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</si>
  <si>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</si>
  <si>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</si>
  <si>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</si>
  <si>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</si>
  <si>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</si>
  <si>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</si>
  <si>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</si>
  <si>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</si>
  <si>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</si>
  <si>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</si>
  <si>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</si>
  <si>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</si>
  <si>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</si>
  <si>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</si>
  <si>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</si>
  <si>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</si>
  <si>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</si>
  <si>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</si>
  <si>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</si>
  <si>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</si>
  <si>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</si>
  <si>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</si>
  <si>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</si>
  <si>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</si>
  <si>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</si>
  <si>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</si>
  <si>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</si>
  <si>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</si>
  <si>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</si>
  <si>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</si>
  <si>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</si>
  <si>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</si>
  <si>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</si>
  <si>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</si>
  <si>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</si>
  <si>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</si>
  <si>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</si>
  <si>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</si>
  <si>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</si>
  <si>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</si>
  <si>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</si>
  <si>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</si>
  <si>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</si>
  <si>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</si>
  <si>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</si>
  <si>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</si>
  <si>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</si>
  <si>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</si>
  <si>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</si>
  <si>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</si>
  <si>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</si>
  <si>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</si>
  <si>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</si>
  <si>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</si>
  <si>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</si>
  <si>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</si>
  <si>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</si>
  <si>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</si>
  <si>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</si>
  <si>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</si>
  <si>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</si>
  <si>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</si>
  <si>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</si>
  <si>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</si>
  <si>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</si>
  <si>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</si>
  <si>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</si>
  <si>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</si>
  <si>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</si>
  <si>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</si>
  <si>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</si>
  <si>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</si>
  <si>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</si>
  <si>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</si>
  <si>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</si>
  <si>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</si>
  <si>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</si>
  <si>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</si>
  <si>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</si>
  <si>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</si>
  <si>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</si>
  <si>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</si>
  <si>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</si>
  <si>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</si>
  <si>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</si>
  <si>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</si>
  <si>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</si>
  <si>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</si>
  <si>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</si>
  <si>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</si>
  <si>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</si>
  <si>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</si>
  <si>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</si>
  <si>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</si>
  <si>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</si>
  <si>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</si>
  <si>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</si>
  <si>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</si>
  <si>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</si>
  <si>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</si>
  <si>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</si>
  <si>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</si>
  <si>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</si>
  <si>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</si>
  <si>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</si>
  <si>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</si>
  <si>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</si>
  <si>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</si>
  <si>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</si>
  <si>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</si>
  <si>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</si>
  <si>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</si>
  <si>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</si>
  <si>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</si>
  <si>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</si>
  <si>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</si>
  <si>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</si>
  <si>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</si>
  <si>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</si>
  <si>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</si>
  <si>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</si>
  <si>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</si>
  <si>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</si>
  <si>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</si>
  <si>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</si>
  <si>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</si>
  <si>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</si>
  <si>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</si>
  <si>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</si>
  <si>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</si>
  <si>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</si>
  <si>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</si>
  <si>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</si>
  <si>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</si>
  <si>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</si>
  <si>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</si>
  <si>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</si>
  <si>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</si>
  <si>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</si>
  <si>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</si>
  <si>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</si>
  <si>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</si>
  <si>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</si>
  <si>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</si>
  <si>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</si>
  <si>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</si>
  <si>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</si>
  <si>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</si>
  <si>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</si>
  <si>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</si>
  <si>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</si>
  <si>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</si>
  <si>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</si>
  <si>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</si>
  <si>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</si>
  <si>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</si>
  <si>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</si>
  <si>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</si>
  <si>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</si>
  <si>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</si>
  <si>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</si>
  <si>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</si>
  <si>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</si>
  <si>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</si>
  <si>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</si>
  <si>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</si>
  <si>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</si>
  <si>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</si>
  <si>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</si>
  <si>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</si>
  <si>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</si>
  <si>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</si>
  <si>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</si>
  <si>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</si>
  <si>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</si>
  <si>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</si>
  <si>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</si>
  <si>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</si>
  <si>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</si>
  <si>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</si>
  <si>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</si>
  <si>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</si>
  <si>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</si>
  <si>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</si>
  <si>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</si>
  <si>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</si>
  <si>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</si>
  <si>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</si>
  <si>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</si>
  <si>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</si>
  <si>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</si>
  <si>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</si>
  <si>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</si>
  <si>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</si>
  <si>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</si>
  <si>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</si>
  <si>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</si>
  <si>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</si>
  <si>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</si>
  <si>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</si>
  <si>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</si>
  <si>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</si>
  <si>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</si>
  <si>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</si>
  <si>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</si>
  <si>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</si>
  <si>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</si>
  <si>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</si>
  <si>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</si>
  <si>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</si>
  <si>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</si>
  <si>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</si>
  <si>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</si>
  <si>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</si>
  <si>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</si>
  <si>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</si>
  <si>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</si>
  <si>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</si>
  <si>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</si>
  <si>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</si>
  <si>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</si>
  <si>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</si>
  <si>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</si>
  <si>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</si>
  <si>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</si>
  <si>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</si>
  <si>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</si>
  <si>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</si>
  <si>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</si>
  <si>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</si>
  <si>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</si>
  <si>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</si>
  <si>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</si>
  <si>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</si>
  <si>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</si>
  <si>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</si>
  <si>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</si>
  <si>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</si>
  <si>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</si>
  <si>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</si>
  <si>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</si>
  <si>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</si>
  <si>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</si>
  <si>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</si>
  <si>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</si>
  <si>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</si>
  <si>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</si>
  <si>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</si>
  <si>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</si>
  <si>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</si>
  <si>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</si>
  <si>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</si>
  <si>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</si>
  <si>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</si>
  <si>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</si>
  <si>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</si>
  <si>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</si>
  <si>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</si>
  <si>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</si>
  <si>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</si>
  <si>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</si>
  <si>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</si>
  <si>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</si>
  <si>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</si>
  <si>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</si>
  <si>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</si>
  <si>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</si>
  <si>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</si>
  <si>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</si>
  <si>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</si>
  <si>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</si>
  <si>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</si>
  <si>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</si>
  <si>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</si>
  <si>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</si>
  <si>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</si>
  <si>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</si>
  <si>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</si>
  <si>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</si>
  <si>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</si>
  <si>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</si>
  <si>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</si>
  <si>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</si>
  <si>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</si>
  <si>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</si>
  <si>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</si>
  <si>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</si>
  <si>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</si>
  <si>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</si>
  <si>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</si>
  <si>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</si>
  <si>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</si>
  <si>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</si>
  <si>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</si>
  <si>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</si>
  <si>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</si>
  <si>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</si>
  <si>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</si>
  <si>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</si>
  <si>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</si>
  <si>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</si>
  <si>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</si>
  <si>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</si>
  <si>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</si>
  <si>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</si>
  <si>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</si>
  <si>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</si>
  <si>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</si>
  <si>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</si>
  <si>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</si>
  <si>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</si>
  <si>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</si>
  <si>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</si>
  <si>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</si>
  <si>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</si>
  <si>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</si>
  <si>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</si>
  <si>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</si>
  <si>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</si>
  <si>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</si>
  <si>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</si>
  <si>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</si>
  <si>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</si>
  <si>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</si>
  <si>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</si>
  <si>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</si>
  <si>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</si>
  <si>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</si>
  <si>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</si>
  <si>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</si>
  <si>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</si>
  <si>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</si>
  <si>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</si>
  <si>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</si>
  <si>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</si>
  <si>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</si>
  <si>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</si>
  <si>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</si>
  <si>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</si>
  <si>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</si>
  <si>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</si>
  <si>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</si>
  <si>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</si>
  <si>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</si>
  <si>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</si>
  <si>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</si>
  <si>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</si>
  <si>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</si>
  <si>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</si>
  <si>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</si>
  <si>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</si>
  <si>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</si>
  <si>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</si>
  <si>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</si>
  <si>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</si>
  <si>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</si>
  <si>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</si>
  <si>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</si>
  <si>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</si>
  <si>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</si>
  <si>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</si>
  <si>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</si>
  <si>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</si>
  <si>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</si>
  <si>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</si>
  <si>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</si>
  <si>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</si>
  <si>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</si>
  <si>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</si>
  <si>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</si>
  <si>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</si>
  <si>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</si>
  <si>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</si>
  <si>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</si>
  <si>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</si>
  <si>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</si>
  <si>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</si>
  <si>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</si>
  <si>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</si>
  <si>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</si>
  <si>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</si>
  <si>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</si>
  <si>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</si>
  <si>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</si>
  <si>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</si>
  <si>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</si>
  <si>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</si>
  <si>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</si>
  <si>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</si>
  <si>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</si>
  <si>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</si>
  <si>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</si>
  <si>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</si>
  <si>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</si>
  <si>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</si>
  <si>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</si>
  <si>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</si>
  <si>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</si>
  <si>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</si>
  <si>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</si>
  <si>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</si>
  <si>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</si>
  <si>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</si>
  <si>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</si>
  <si>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</si>
  <si>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</si>
  <si>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</si>
  <si>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</si>
  <si>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</si>
  <si>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</si>
  <si>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</si>
  <si>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</si>
  <si>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</si>
  <si>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</si>
  <si>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</si>
  <si>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</si>
  <si>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</si>
  <si>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</si>
  <si>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</si>
  <si>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</si>
  <si>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</si>
  <si>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</si>
  <si>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</si>
  <si>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</si>
  <si>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</si>
  <si>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</si>
  <si>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</si>
  <si>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</si>
  <si>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</si>
  <si>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</si>
  <si>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</si>
  <si>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</si>
  <si>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</si>
  <si>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</si>
  <si>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</si>
  <si>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</si>
  <si>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</si>
  <si>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</si>
  <si>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</si>
  <si>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</si>
  <si>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</si>
  <si>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</si>
  <si>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</si>
  <si>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</si>
  <si>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</si>
  <si>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</si>
  <si>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</si>
  <si>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</si>
  <si>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</si>
  <si>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</si>
  <si>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</si>
  <si>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</si>
  <si>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</si>
  <si>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</si>
  <si>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</si>
  <si>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</si>
  <si>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</si>
  <si>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</si>
  <si>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</si>
  <si>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</si>
  <si>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</si>
  <si>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</si>
  <si>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</si>
  <si>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</si>
  <si>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</si>
  <si>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</si>
  <si>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</si>
  <si>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</si>
  <si>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</si>
  <si>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</si>
  <si>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</si>
  <si>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</si>
  <si>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</si>
  <si>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</si>
  <si>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</si>
  <si>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</si>
  <si>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</si>
  <si>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</si>
  <si>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</si>
  <si>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</si>
  <si>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</si>
  <si>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</si>
  <si>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</si>
  <si>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</si>
  <si>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</si>
  <si>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</si>
  <si>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</si>
  <si>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</si>
  <si>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</si>
  <si>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</si>
  <si>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</si>
  <si>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</si>
  <si>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</si>
  <si>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</si>
  <si>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</si>
  <si>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</si>
  <si>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</si>
  <si>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</si>
  <si>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</si>
  <si>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</si>
  <si>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</si>
  <si>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</si>
  <si>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</si>
  <si>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</si>
  <si>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</si>
  <si>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</si>
  <si>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</si>
  <si>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</si>
  <si>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</si>
  <si>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</si>
  <si>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</si>
  <si>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</si>
  <si>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</si>
  <si>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</si>
  <si>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</si>
  <si>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</si>
  <si>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</si>
  <si>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</si>
  <si>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</si>
  <si>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</si>
  <si>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</si>
  <si>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</si>
  <si>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</si>
  <si>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</si>
  <si>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</si>
  <si>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</si>
  <si>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</si>
  <si>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</si>
  <si>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</si>
  <si>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</si>
  <si>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</si>
  <si>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</si>
  <si>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</si>
  <si>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</si>
  <si>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</si>
  <si>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</si>
  <si>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</si>
  <si>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</si>
  <si>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</si>
  <si>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</si>
  <si>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</si>
  <si>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</si>
  <si>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</si>
  <si>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</si>
  <si>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</si>
  <si>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</si>
  <si>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</si>
  <si>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</si>
  <si>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</si>
  <si>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</si>
  <si>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</si>
  <si>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</si>
  <si>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</si>
  <si>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</si>
  <si>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</si>
  <si>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</si>
  <si>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</si>
  <si>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</si>
  <si>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</si>
  <si>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</si>
  <si>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</si>
  <si>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</si>
  <si>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</si>
  <si>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</si>
  <si>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</si>
  <si>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</si>
  <si>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</si>
  <si>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</si>
  <si>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</si>
  <si>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</si>
  <si>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</si>
  <si>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</si>
  <si>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</si>
  <si>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</si>
  <si>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</si>
  <si>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</si>
  <si>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</si>
  <si>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</si>
  <si>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</si>
  <si>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</si>
  <si>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</si>
  <si>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</si>
  <si>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</si>
  <si>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</si>
  <si>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</si>
  <si>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</si>
  <si>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</si>
  <si>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</si>
  <si>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</si>
  <si>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</si>
  <si>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</si>
  <si>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</si>
  <si>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</si>
  <si>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</si>
  <si>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</si>
  <si>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</si>
  <si>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</si>
  <si>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</si>
  <si>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</si>
  <si>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</si>
  <si>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</si>
  <si>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</si>
  <si>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</si>
  <si>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</si>
  <si>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</si>
  <si>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</si>
  <si>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</si>
  <si>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</si>
  <si>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</si>
  <si>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</si>
  <si>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</si>
  <si>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</si>
  <si>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</si>
  <si>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</si>
  <si>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</si>
  <si>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</si>
  <si>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</si>
  <si>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</si>
  <si>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</si>
  <si>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</si>
  <si>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</si>
  <si>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</si>
  <si>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</si>
  <si>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</si>
  <si>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</si>
  <si>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</si>
  <si>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</si>
  <si>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</si>
  <si>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</si>
  <si>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</si>
  <si>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</si>
  <si>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</si>
  <si>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</si>
  <si>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</si>
  <si>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</si>
  <si>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</si>
  <si>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</si>
  <si>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</si>
  <si>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</si>
  <si>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</si>
  <si>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</si>
  <si>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</si>
  <si>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</si>
  <si>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</si>
  <si>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</si>
  <si>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</si>
  <si>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</si>
  <si>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</si>
  <si>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</si>
  <si>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</si>
  <si>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</si>
  <si>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</si>
  <si>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</si>
  <si>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</si>
  <si>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</si>
  <si>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</si>
  <si>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</si>
  <si>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</si>
  <si>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</si>
  <si>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</si>
  <si>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</si>
  <si>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</si>
  <si>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</si>
  <si>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</si>
  <si>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</si>
  <si>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</si>
  <si>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</si>
  <si>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</si>
  <si>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</si>
  <si>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</si>
  <si>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</si>
  <si>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</si>
  <si>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</si>
  <si>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</si>
  <si>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</si>
  <si>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</si>
  <si>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</si>
  <si>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</si>
  <si>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</si>
  <si>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</si>
  <si>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</si>
  <si>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</si>
  <si>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</si>
  <si>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</si>
  <si>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</si>
  <si>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</si>
  <si>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</si>
  <si>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</si>
  <si>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</si>
  <si>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</si>
  <si>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</si>
  <si>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</si>
  <si>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</si>
  <si>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</si>
  <si>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</si>
  <si>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</si>
  <si>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</si>
  <si>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</si>
  <si>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</si>
  <si>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</si>
  <si>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</si>
  <si>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</si>
  <si>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</si>
  <si>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</si>
  <si>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</si>
  <si>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</si>
  <si>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</si>
  <si>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</si>
  <si>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</si>
  <si>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</si>
  <si>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</si>
  <si>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</si>
  <si>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</si>
  <si>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</si>
  <si>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</si>
  <si>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</si>
  <si>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</si>
  <si>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</si>
  <si>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</si>
  <si>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</si>
  <si>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</si>
  <si>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</si>
  <si>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</si>
  <si>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</si>
  <si>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</si>
  <si>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</si>
  <si>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</si>
  <si>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</si>
  <si>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</si>
  <si>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</si>
  <si>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</si>
  <si>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</si>
  <si>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</si>
  <si>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</si>
  <si>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</si>
  <si>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</si>
  <si>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</si>
  <si>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</si>
  <si>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</si>
  <si>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</si>
  <si>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</si>
  <si>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</si>
  <si>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</si>
  <si>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</si>
  <si>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</si>
  <si>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</si>
  <si>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</si>
  <si>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</si>
  <si>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</si>
  <si>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</si>
  <si>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</si>
  <si>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</si>
  <si>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</si>
  <si>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</si>
  <si>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</si>
  <si>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</si>
  <si>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</si>
  <si>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</si>
  <si>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</si>
  <si>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</si>
  <si>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</si>
  <si>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</si>
  <si>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</si>
  <si>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</si>
  <si>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</si>
  <si>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</si>
  <si>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</si>
  <si>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</si>
  <si>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</si>
  <si>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</si>
  <si>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</si>
  <si>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</si>
  <si>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</si>
  <si>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</si>
  <si>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</si>
  <si>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</si>
  <si>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</si>
  <si>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</si>
  <si>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</si>
  <si>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</si>
  <si>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</si>
  <si>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</si>
  <si>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</si>
  <si>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</si>
  <si>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</si>
  <si>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</si>
  <si>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</si>
  <si>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</si>
  <si>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</si>
  <si>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</si>
  <si>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</si>
  <si>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</si>
  <si>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</si>
  <si>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</si>
  <si>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</si>
  <si>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</si>
  <si>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</si>
  <si>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</si>
  <si>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</si>
  <si>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</si>
  <si>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</si>
  <si>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</si>
  <si>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</si>
  <si>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</si>
  <si>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</si>
  <si>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</si>
  <si>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</si>
  <si>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</si>
  <si>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</si>
  <si>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</si>
  <si>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</si>
  <si>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</si>
  <si>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</si>
  <si>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</si>
  <si>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</si>
  <si>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</si>
  <si>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</si>
  <si>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</si>
  <si>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</si>
  <si>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</si>
  <si>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</si>
  <si>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</si>
  <si>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</si>
  <si>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</si>
  <si>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</si>
  <si>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</si>
  <si>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</si>
  <si>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</si>
  <si>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</si>
  <si>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</si>
  <si>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</si>
  <si>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</si>
  <si>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</si>
  <si>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</si>
  <si>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</si>
  <si>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</si>
  <si>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</si>
  <si>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</si>
  <si>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</si>
  <si>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</si>
  <si>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</si>
  <si>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</si>
  <si>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</si>
  <si>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</si>
  <si>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</si>
  <si>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</si>
  <si>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</si>
  <si>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</si>
  <si>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</si>
  <si>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</si>
  <si>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</si>
  <si>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</si>
  <si>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</si>
  <si>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</si>
  <si>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</si>
  <si>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</si>
  <si>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</si>
  <si>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</si>
  <si>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</si>
  <si>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</si>
  <si>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</si>
  <si>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</si>
  <si>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</si>
  <si>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</si>
  <si>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</si>
  <si>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</si>
  <si>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</si>
  <si>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</si>
  <si>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</si>
  <si>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</si>
  <si>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</si>
  <si>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</si>
  <si>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</si>
  <si>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</si>
  <si>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</si>
  <si>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</si>
  <si>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</si>
  <si>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</si>
  <si>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</si>
  <si>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</si>
  <si>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</si>
  <si>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</si>
  <si>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</si>
  <si>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</si>
  <si>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</si>
  <si>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</si>
  <si>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</si>
  <si>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</si>
  <si>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</si>
  <si>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</si>
  <si>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</si>
  <si>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</si>
  <si>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</si>
  <si>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</si>
  <si>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</si>
  <si>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</si>
  <si>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</si>
  <si>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</si>
  <si>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</si>
  <si>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</si>
  <si>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</si>
  <si>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</si>
  <si>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</si>
  <si>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</si>
  <si>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</si>
  <si>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</si>
  <si>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</si>
  <si>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</si>
  <si>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</si>
  <si>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</si>
  <si>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</si>
  <si>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</si>
  <si>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</si>
  <si>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</si>
  <si>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</si>
  <si>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</si>
  <si>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</si>
  <si>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</si>
  <si>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</si>
  <si>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</si>
  <si>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</si>
  <si>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</si>
  <si>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</si>
  <si>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</si>
  <si>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</si>
  <si>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</si>
  <si>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</si>
  <si>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</si>
  <si>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</si>
  <si>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</si>
  <si>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</si>
  <si>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</si>
  <si>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</si>
  <si>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</si>
  <si>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</si>
  <si>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</si>
  <si>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</si>
  <si>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</si>
  <si>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</si>
  <si>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</si>
  <si>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</si>
  <si>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</si>
  <si>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</si>
  <si>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</si>
  <si>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</si>
  <si>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</si>
  <si>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</si>
  <si>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</si>
  <si>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</si>
  <si>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</si>
  <si>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</si>
  <si>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</si>
  <si>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</si>
  <si>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</si>
  <si>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</si>
  <si>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</si>
  <si>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</si>
  <si>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</si>
  <si>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</si>
  <si>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</si>
  <si>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</si>
  <si>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</si>
  <si>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</si>
  <si>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</si>
  <si>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</si>
  <si>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</si>
  <si>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</si>
  <si>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</si>
  <si>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</si>
  <si>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</si>
  <si>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</si>
  <si>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</si>
  <si>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</si>
  <si>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</si>
  <si>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</si>
  <si>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</si>
  <si>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</si>
  <si>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</si>
  <si>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</si>
  <si>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</si>
  <si>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</si>
  <si>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</si>
  <si>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</si>
  <si>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</si>
  <si>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</si>
  <si>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</si>
  <si>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</si>
  <si>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</si>
  <si>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</si>
  <si>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</si>
  <si>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</si>
  <si>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</si>
  <si>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</si>
  <si>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</si>
  <si>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</si>
  <si>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</si>
  <si>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</si>
  <si>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</si>
  <si>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</si>
  <si>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</si>
  <si>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</si>
  <si>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</si>
  <si>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</si>
  <si>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</si>
  <si>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</si>
  <si>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</si>
  <si>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</si>
  <si>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</si>
  <si>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</si>
  <si>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</si>
  <si>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</si>
  <si>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</si>
  <si>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</si>
  <si>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</si>
  <si>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</si>
  <si>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</si>
  <si>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</si>
  <si>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</si>
  <si>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</si>
  <si>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</si>
  <si>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</si>
  <si>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</si>
  <si>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</si>
  <si>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</si>
  <si>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</si>
  <si>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</si>
  <si>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</si>
  <si>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</si>
  <si>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</si>
  <si>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</si>
  <si>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</si>
  <si>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</si>
  <si>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</si>
  <si>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</si>
  <si>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</si>
  <si>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</si>
  <si>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</si>
  <si>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</si>
  <si>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</si>
  <si>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</si>
  <si>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</si>
  <si>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</si>
  <si>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</si>
  <si>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</si>
  <si>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</si>
  <si>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</si>
  <si>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</si>
  <si>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</si>
  <si>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</si>
  <si>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</si>
  <si>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</si>
  <si>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</si>
  <si>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</si>
  <si>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</si>
  <si>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</si>
  <si>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</si>
  <si>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</si>
  <si>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</si>
  <si>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</si>
  <si>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</si>
  <si>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</si>
  <si>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</si>
  <si>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</si>
  <si>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</si>
  <si>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</si>
  <si>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</si>
  <si>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</si>
  <si>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</si>
  <si>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</si>
  <si>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</si>
  <si>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</si>
  <si>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</si>
  <si>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</si>
  <si>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</si>
  <si>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</si>
  <si>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</si>
  <si>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</si>
  <si>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</si>
  <si>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</si>
  <si>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</si>
  <si>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</si>
  <si>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</si>
  <si>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</si>
  <si>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</si>
  <si>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</si>
  <si>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</si>
  <si>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</si>
  <si>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</si>
  <si>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</si>
  <si>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</si>
  <si>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</si>
  <si>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</si>
  <si>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</si>
  <si>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</si>
  <si>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</si>
  <si>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</si>
  <si>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</si>
  <si>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</si>
  <si>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</si>
  <si>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</si>
  <si>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</si>
  <si>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</si>
  <si>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</si>
  <si>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</si>
  <si>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</si>
  <si>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</si>
  <si>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</si>
  <si>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</si>
  <si>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</si>
  <si>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</si>
  <si>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</si>
  <si>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</si>
  <si>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</si>
  <si>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</si>
  <si>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</si>
  <si>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</si>
  <si>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</si>
  <si>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</si>
  <si>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</si>
  <si>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</si>
  <si>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</si>
  <si>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</si>
  <si>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</si>
  <si>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</si>
  <si>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</si>
  <si>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</si>
  <si>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</si>
  <si>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</si>
  <si>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</si>
  <si>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</si>
  <si>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</si>
  <si>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</si>
  <si>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</si>
  <si>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</si>
  <si>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</si>
  <si>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</si>
  <si>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</si>
  <si>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</si>
  <si>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</si>
  <si>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</si>
  <si>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</si>
  <si>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</si>
  <si>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</si>
  <si>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</si>
  <si>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</si>
  <si>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</si>
  <si>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</si>
  <si>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</si>
  <si>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</si>
  <si>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</si>
  <si>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</si>
  <si>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</si>
  <si>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</si>
  <si>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</si>
  <si>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</si>
  <si>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</si>
  <si>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</si>
  <si>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</si>
  <si>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</si>
  <si>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</si>
  <si>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</si>
  <si>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</si>
  <si>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</si>
  <si>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</si>
  <si>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</si>
  <si>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</si>
  <si>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</si>
  <si>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</si>
  <si>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</si>
  <si>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</si>
  <si>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</si>
  <si>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</si>
  <si>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</si>
  <si>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</si>
  <si>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</si>
  <si>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</si>
  <si>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</si>
  <si>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</si>
  <si>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</si>
  <si>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</si>
  <si>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</si>
  <si>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</si>
  <si>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</si>
  <si>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</si>
  <si>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</si>
  <si>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</si>
  <si>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</si>
  <si>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</si>
  <si>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</si>
  <si>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</si>
  <si>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</si>
  <si>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</si>
  <si>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</si>
  <si>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</si>
  <si>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</si>
  <si>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</si>
  <si>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</si>
  <si>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</si>
  <si>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</si>
  <si>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</si>
  <si>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</si>
  <si>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</si>
  <si>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</si>
  <si>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</si>
  <si>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</si>
  <si>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</si>
  <si>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</si>
  <si>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</si>
  <si>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</si>
  <si>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</si>
  <si>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</si>
  <si>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</si>
  <si>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</si>
  <si>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</si>
  <si>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</si>
  <si>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</si>
  <si>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</si>
  <si>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</si>
  <si>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</si>
  <si>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</si>
  <si>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</si>
  <si>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</si>
  <si>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</si>
  <si>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</si>
  <si>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</si>
  <si>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</si>
  <si>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</si>
  <si>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</si>
  <si>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</si>
  <si>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</si>
  <si>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</si>
  <si>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</si>
  <si>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</si>
  <si>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</si>
  <si>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</si>
  <si>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</si>
  <si>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</si>
  <si>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</si>
  <si>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</si>
  <si>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</si>
  <si>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</si>
  <si>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</si>
  <si>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</si>
  <si>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</si>
  <si>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</si>
  <si>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</si>
  <si>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</si>
  <si>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</si>
  <si>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</si>
  <si>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</si>
  <si>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</si>
  <si>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</si>
  <si>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</si>
  <si>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</si>
  <si>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</si>
  <si>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</si>
  <si>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</si>
  <si>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</si>
  <si>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</si>
  <si>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</si>
  <si>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</si>
  <si>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</si>
  <si>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</si>
  <si>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</si>
  <si>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</si>
  <si>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</si>
  <si>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</si>
  <si>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</si>
  <si>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</si>
  <si>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</si>
  <si>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</si>
  <si>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</si>
  <si>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</si>
  <si>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</si>
  <si>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</si>
  <si>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</si>
  <si>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</si>
  <si>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</si>
  <si>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</si>
  <si>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</si>
  <si>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</si>
  <si>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</si>
  <si>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</si>
  <si>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</si>
  <si>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</si>
  <si>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</si>
  <si>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</si>
  <si>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</si>
  <si>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</si>
  <si>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</si>
  <si>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</si>
  <si>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</si>
  <si>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</si>
  <si>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</si>
  <si>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</si>
  <si>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</si>
  <si>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</si>
  <si>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</si>
  <si>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</si>
  <si>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</si>
  <si>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</si>
  <si>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</si>
  <si>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</si>
  <si>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</si>
  <si>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</si>
  <si>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</si>
  <si>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</si>
  <si>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</si>
  <si>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</si>
  <si>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</si>
  <si>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</si>
  <si>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</si>
  <si>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</si>
  <si>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</si>
  <si>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</si>
  <si>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</si>
  <si>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</si>
  <si>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</si>
  <si>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</si>
  <si>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</si>
  <si>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</si>
  <si>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</si>
  <si>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</si>
  <si>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</si>
  <si>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</si>
  <si>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</si>
  <si>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</si>
  <si>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</si>
  <si>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</si>
  <si>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</si>
  <si>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</si>
  <si>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</si>
  <si>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</si>
  <si>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</si>
  <si>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</si>
  <si>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</si>
  <si>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</si>
  <si>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</si>
  <si>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</si>
  <si>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</si>
  <si>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</si>
  <si>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</si>
  <si>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</si>
  <si>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</si>
  <si>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</si>
  <si>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</si>
  <si>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</si>
  <si>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</si>
  <si>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</si>
  <si>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</si>
  <si>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</si>
  <si>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</si>
  <si>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</si>
  <si>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</si>
  <si>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</si>
  <si>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</si>
  <si>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</si>
  <si>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</si>
  <si>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</si>
  <si>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</si>
  <si>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</si>
  <si>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</si>
  <si>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</si>
  <si>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</si>
  <si>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</si>
  <si>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</si>
  <si>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</si>
  <si>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</si>
  <si>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</si>
  <si>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</si>
  <si>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</si>
  <si>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</si>
  <si>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</si>
  <si>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</si>
  <si>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</si>
  <si>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</si>
  <si>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</si>
  <si>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</si>
  <si>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</si>
  <si>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</si>
  <si>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</si>
  <si>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</si>
  <si>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</si>
  <si>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</si>
  <si>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</si>
  <si>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</si>
  <si>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</si>
  <si>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</si>
  <si>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</si>
  <si>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</si>
  <si>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</si>
  <si>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</si>
  <si>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</si>
  <si>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</si>
  <si>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</si>
  <si>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</si>
  <si>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</si>
  <si>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</si>
  <si>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</si>
  <si>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</si>
  <si>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</si>
  <si>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</si>
  <si>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</si>
  <si>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</si>
  <si>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</si>
  <si>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</si>
  <si>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</si>
  <si>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</si>
  <si>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</si>
  <si>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</si>
  <si>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</si>
  <si>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</si>
  <si>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</si>
  <si>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</si>
  <si>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</si>
  <si>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</si>
  <si>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</si>
  <si>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</si>
  <si>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</si>
  <si>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</si>
  <si>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</si>
  <si>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</si>
  <si>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</si>
  <si>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</si>
  <si>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</si>
  <si>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</si>
  <si>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</si>
  <si>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</si>
  <si>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</si>
  <si>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</si>
  <si>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</si>
  <si>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</si>
  <si>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</si>
  <si>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</si>
  <si>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</si>
  <si>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</si>
  <si>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</si>
  <si>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</si>
  <si>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</si>
  <si>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</si>
  <si>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</si>
  <si>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</si>
  <si>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</si>
  <si>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</si>
  <si>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</si>
  <si>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</si>
  <si>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</si>
  <si>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</si>
  <si>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</si>
  <si>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</si>
  <si>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</si>
  <si>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</si>
  <si>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</si>
  <si>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</si>
  <si>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</si>
  <si>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</si>
  <si>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</si>
  <si>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</si>
  <si>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</si>
  <si>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</si>
  <si>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</si>
  <si>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</si>
  <si>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</si>
  <si>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</si>
  <si>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</si>
  <si>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</si>
  <si>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</si>
  <si>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</si>
  <si>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</si>
  <si>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</si>
  <si>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</si>
  <si>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</si>
  <si>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</si>
  <si>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</si>
  <si>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</si>
  <si>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</si>
  <si>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</si>
  <si>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</si>
  <si>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</si>
  <si>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</si>
  <si>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</si>
  <si>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</si>
  <si>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</si>
  <si>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</si>
  <si>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</si>
  <si>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</si>
  <si>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</si>
  <si>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</si>
  <si>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</si>
  <si>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</si>
  <si>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</si>
  <si>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</si>
  <si>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</si>
  <si>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</si>
  <si>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</si>
  <si>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</si>
  <si>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</si>
  <si>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</si>
  <si>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</si>
  <si>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</si>
  <si>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</si>
  <si>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</si>
  <si>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</si>
  <si>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</si>
  <si>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</si>
  <si>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</si>
  <si>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</si>
  <si>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</si>
  <si>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</si>
  <si>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</si>
  <si>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</si>
  <si>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</si>
  <si>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</si>
  <si>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</si>
  <si>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</si>
  <si>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</si>
  <si>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</si>
  <si>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</si>
  <si>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</si>
  <si>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</si>
  <si>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</si>
  <si>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</si>
  <si>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</si>
  <si>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</si>
  <si>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</si>
  <si>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</si>
  <si>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</si>
  <si>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</si>
  <si>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</si>
  <si>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</si>
  <si>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</si>
  <si>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</si>
  <si>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</si>
  <si>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</si>
  <si>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</si>
  <si>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</si>
  <si>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</si>
  <si>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</si>
  <si>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</si>
  <si>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</si>
  <si>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</si>
  <si>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</si>
  <si>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</si>
  <si>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</si>
  <si>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</si>
  <si>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</si>
  <si>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</si>
  <si>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</si>
  <si>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</si>
  <si>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</si>
  <si>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</si>
  <si>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</si>
  <si>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</si>
  <si>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</si>
  <si>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</si>
  <si>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</si>
  <si>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</si>
  <si>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</si>
  <si>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</si>
  <si>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</si>
  <si>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</si>
  <si>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</si>
  <si>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</si>
  <si>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</si>
  <si>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</si>
  <si>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</si>
  <si>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</si>
  <si>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</si>
  <si>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</si>
  <si>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</si>
  <si>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</si>
  <si>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</si>
  <si>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</si>
  <si>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</si>
  <si>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</si>
  <si>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</si>
  <si>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</si>
  <si>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</si>
  <si>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</si>
  <si>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</si>
  <si>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</si>
  <si>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</si>
  <si>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</si>
  <si>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</si>
  <si>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</si>
  <si>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</si>
  <si>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</si>
  <si>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</si>
  <si>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</si>
  <si>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</si>
  <si>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</si>
  <si>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</si>
  <si>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</si>
  <si>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</si>
  <si>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</si>
  <si>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</si>
  <si>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</si>
  <si>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</si>
  <si>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</si>
  <si>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</si>
  <si>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</si>
  <si>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</si>
  <si>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</si>
  <si>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</si>
  <si>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</si>
  <si>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</si>
  <si>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</si>
  <si>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</si>
  <si>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</si>
  <si>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</si>
  <si>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</si>
  <si>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</si>
  <si>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</si>
  <si>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</si>
  <si>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</si>
  <si>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</si>
  <si>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</si>
  <si>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</si>
  <si>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</si>
  <si>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</si>
  <si>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</si>
  <si>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</si>
  <si>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</si>
  <si>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</si>
  <si>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</si>
  <si>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</si>
  <si>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</si>
  <si>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</si>
  <si>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</si>
  <si>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</si>
  <si>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</si>
  <si>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</si>
  <si>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</si>
  <si>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</si>
  <si>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</si>
  <si>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</si>
  <si>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</si>
  <si>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</si>
  <si>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</si>
  <si>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</si>
  <si>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</si>
  <si>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</si>
  <si>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</si>
  <si>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</si>
  <si>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</si>
  <si>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</si>
  <si>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</si>
  <si>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</si>
  <si>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</si>
  <si>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</si>
  <si>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</si>
  <si>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</si>
  <si>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</si>
  <si>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</si>
  <si>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</si>
  <si>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</si>
  <si>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</si>
  <si>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</si>
  <si>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</si>
  <si>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</si>
  <si>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</si>
  <si>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</si>
  <si>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</si>
  <si>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</si>
  <si>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</si>
  <si>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</si>
  <si>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</si>
  <si>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</si>
  <si>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</si>
  <si>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</si>
  <si>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</si>
  <si>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</si>
  <si>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</si>
  <si>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</si>
  <si>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</si>
  <si>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</si>
  <si>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</si>
  <si>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</si>
  <si>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</si>
  <si>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</si>
  <si>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</si>
  <si>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</si>
  <si>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</si>
  <si>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</si>
  <si>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</si>
  <si>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</si>
  <si>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</si>
  <si>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</si>
  <si>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</si>
  <si>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</si>
  <si>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</si>
  <si>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</si>
  <si>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</si>
  <si>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</si>
  <si>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</si>
  <si>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</si>
  <si>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</si>
  <si>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</si>
  <si>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</si>
  <si>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</si>
  <si>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</si>
  <si>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</si>
  <si>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</si>
  <si>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</si>
  <si>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</si>
  <si>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</si>
  <si>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</si>
  <si>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</si>
  <si>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</si>
  <si>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</si>
  <si>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</si>
  <si>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</si>
  <si>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</si>
  <si>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</si>
  <si>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</si>
  <si>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</si>
  <si>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</si>
  <si>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</si>
  <si>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</si>
  <si>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</si>
  <si>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</si>
  <si>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</si>
  <si>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</si>
  <si>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</si>
  <si>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</si>
  <si>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</si>
  <si>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</si>
  <si>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</si>
  <si>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</si>
  <si>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</si>
  <si>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</si>
  <si>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</si>
  <si>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</si>
  <si>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</si>
  <si>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</si>
  <si>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</si>
  <si>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</si>
  <si>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</si>
  <si>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</si>
  <si>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</si>
  <si>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</si>
  <si>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</si>
  <si>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</si>
  <si>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</si>
  <si>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</si>
  <si>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</si>
  <si>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</si>
  <si>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</si>
  <si>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</si>
  <si>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</si>
  <si>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</si>
  <si>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</si>
  <si>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</si>
  <si>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</si>
  <si>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</si>
  <si>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</si>
  <si>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</si>
  <si>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</si>
  <si>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</si>
  <si>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</si>
  <si>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</si>
  <si>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</si>
  <si>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</si>
  <si>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</si>
  <si>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</si>
  <si>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</si>
  <si>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</si>
  <si>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</si>
  <si>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</si>
  <si>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</si>
  <si>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</si>
  <si>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</si>
  <si>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</si>
  <si>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</si>
  <si>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</si>
  <si>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</si>
  <si>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</si>
  <si>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</si>
  <si>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</si>
  <si>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</si>
  <si>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</si>
  <si>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</si>
  <si>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</si>
  <si>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</si>
  <si>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</si>
  <si>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</si>
  <si>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</si>
  <si>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</si>
  <si>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</si>
  <si>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</si>
  <si>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</si>
  <si>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</si>
  <si>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</si>
  <si>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</si>
  <si>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</si>
  <si>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</si>
  <si>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</si>
  <si>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</si>
  <si>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</si>
  <si>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</si>
  <si>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</si>
  <si>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</si>
  <si>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</si>
  <si>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</si>
  <si>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</si>
  <si>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</si>
  <si>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</si>
  <si>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</si>
  <si>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</si>
  <si>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</si>
  <si>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</si>
  <si>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</si>
  <si>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</si>
  <si>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</si>
  <si>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</si>
  <si>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</si>
  <si>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</si>
  <si>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</si>
  <si>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</si>
  <si>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</si>
  <si>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</si>
  <si>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</si>
  <si>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</si>
  <si>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</si>
  <si>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</si>
  <si>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</si>
  <si>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</si>
  <si>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</si>
  <si>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</si>
  <si>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</si>
  <si>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</si>
  <si>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</si>
  <si>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</si>
  <si>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</si>
  <si>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</si>
  <si>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</si>
  <si>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</si>
  <si>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</si>
  <si>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</si>
  <si>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</si>
  <si>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</si>
  <si>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</si>
  <si>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</si>
  <si>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</si>
  <si>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</si>
  <si>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</si>
  <si>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</si>
  <si>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</si>
  <si>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</si>
  <si>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</si>
  <si>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</si>
  <si>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</si>
  <si>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</si>
  <si>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</si>
  <si>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</si>
  <si>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</si>
  <si>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</si>
  <si>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</si>
  <si>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</si>
  <si>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</si>
  <si>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</si>
  <si>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</si>
  <si>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</si>
  <si>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</si>
  <si>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</si>
  <si>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</si>
  <si>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</si>
  <si>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</si>
  <si>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</si>
  <si>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</si>
  <si>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</si>
  <si>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</si>
  <si>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</si>
  <si>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</si>
  <si>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</si>
  <si>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</si>
  <si>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</si>
  <si>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</si>
  <si>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</si>
  <si>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</si>
  <si>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</si>
  <si>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</si>
  <si>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</si>
  <si>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</si>
  <si>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</si>
  <si>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</si>
  <si>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</si>
  <si>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</si>
  <si>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</si>
  <si>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</si>
  <si>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</si>
  <si>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</si>
  <si>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</si>
  <si>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</si>
  <si>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</si>
  <si>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</si>
  <si>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</si>
  <si>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</si>
  <si>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</si>
  <si>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</si>
  <si>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</si>
  <si>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</si>
  <si>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</si>
  <si>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</si>
  <si>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</si>
  <si>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</si>
  <si>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</si>
  <si>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</si>
  <si>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</si>
  <si>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</si>
  <si>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</si>
  <si>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</si>
  <si>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</si>
  <si>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</si>
  <si>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</si>
  <si>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</si>
  <si>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</si>
  <si>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</si>
  <si>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</si>
  <si>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</si>
  <si>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</si>
  <si>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</si>
  <si>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</si>
  <si>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</si>
  <si>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</si>
  <si>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</si>
  <si>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</si>
  <si>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</si>
  <si>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</si>
  <si>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</si>
  <si>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</si>
  <si>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</si>
  <si>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</si>
  <si>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</si>
  <si>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</si>
  <si>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</si>
  <si>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</si>
  <si>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</si>
  <si>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</si>
  <si>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</si>
  <si>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</si>
  <si>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</si>
  <si>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</si>
  <si>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</si>
  <si>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</si>
  <si>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</si>
  <si>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</si>
  <si>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</si>
  <si>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</si>
  <si>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</si>
  <si>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</si>
  <si>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</si>
  <si>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</si>
  <si>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</si>
  <si>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</si>
  <si>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</si>
  <si>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</si>
  <si>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</si>
  <si>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</si>
  <si>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</si>
  <si>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</si>
  <si>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</si>
  <si>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</si>
  <si>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</si>
  <si>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</si>
  <si>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</si>
  <si>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</si>
  <si>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</si>
  <si>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</si>
  <si>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</si>
  <si>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</si>
  <si>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</si>
  <si>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</si>
  <si>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</si>
  <si>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</si>
  <si>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</si>
  <si>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</si>
  <si>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</si>
  <si>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</si>
  <si>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</si>
  <si>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</si>
  <si>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</si>
  <si>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</si>
  <si>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</si>
  <si>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</si>
  <si>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</si>
  <si>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</si>
  <si>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</si>
  <si>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</si>
  <si>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</si>
  <si>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</si>
  <si>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</si>
  <si>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</si>
  <si>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</si>
  <si>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</si>
  <si>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</si>
  <si>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</si>
  <si>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</si>
  <si>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</si>
  <si>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</si>
  <si>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</si>
  <si>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</si>
  <si>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</si>
  <si>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</si>
  <si>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</si>
  <si>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</si>
  <si>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</si>
  <si>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</si>
  <si>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</si>
  <si>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</si>
  <si>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</si>
  <si>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</si>
  <si>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</si>
  <si>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</si>
  <si>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</si>
  <si>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</si>
  <si>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</si>
  <si>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</si>
  <si>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</si>
  <si>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</si>
  <si>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</si>
  <si>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</si>
  <si>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</si>
  <si>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</si>
  <si>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</si>
  <si>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</si>
  <si>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</si>
  <si>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</si>
  <si>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</si>
  <si>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</si>
  <si>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</si>
  <si>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</si>
  <si>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</si>
  <si>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</si>
  <si>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</si>
  <si>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</si>
  <si>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</si>
  <si>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</si>
  <si>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</si>
  <si>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</si>
  <si>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</si>
  <si>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</si>
  <si>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</si>
  <si>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</si>
  <si>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</si>
  <si>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</si>
  <si>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</si>
  <si>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</si>
  <si>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</si>
  <si>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</si>
  <si>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</si>
  <si>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</si>
  <si>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</si>
  <si>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</si>
  <si>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</si>
  <si>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</si>
  <si>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</si>
  <si>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</si>
  <si>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</si>
  <si>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</si>
  <si>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</si>
  <si>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</si>
  <si>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</si>
  <si>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</si>
  <si>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</si>
  <si>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</si>
  <si>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</si>
  <si>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</si>
  <si>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</si>
  <si>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</si>
  <si>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</si>
  <si>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</si>
  <si>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</si>
  <si>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</si>
  <si>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</si>
  <si>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</si>
  <si>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</si>
  <si>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</si>
  <si>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</si>
  <si>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</si>
  <si>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</si>
  <si>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</si>
  <si>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</si>
  <si>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</si>
  <si>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</si>
  <si>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</si>
  <si>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</si>
  <si>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</si>
  <si>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</si>
  <si>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</si>
  <si>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</si>
  <si>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</si>
  <si>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</si>
  <si>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</si>
  <si>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</si>
  <si>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</si>
  <si>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</si>
  <si>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</si>
  <si>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</si>
  <si>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</si>
  <si>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</si>
  <si>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</si>
  <si>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</si>
  <si>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</si>
  <si>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</si>
  <si>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</si>
  <si>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</si>
  <si>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</si>
  <si>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</si>
  <si>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</si>
  <si>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</si>
  <si>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</si>
  <si>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</si>
  <si>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</si>
  <si>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</si>
  <si>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</si>
  <si>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</si>
  <si>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</si>
  <si>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</si>
  <si>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</si>
  <si>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</si>
  <si>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</si>
  <si>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</si>
  <si>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</si>
  <si>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</si>
  <si>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</si>
  <si>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</si>
  <si>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</si>
  <si>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</si>
  <si>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</si>
  <si>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</si>
  <si>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</si>
  <si>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</si>
  <si>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</si>
  <si>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</si>
  <si>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</si>
  <si>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</si>
  <si>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</si>
  <si>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</si>
  <si>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</si>
  <si>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</si>
  <si>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</si>
  <si>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</si>
  <si>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</si>
  <si>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</si>
  <si>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</si>
  <si>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</si>
  <si>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</si>
  <si>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</si>
  <si>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</si>
  <si>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</si>
  <si>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</si>
  <si>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</si>
  <si>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</si>
  <si>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</si>
  <si>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</si>
  <si>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</si>
  <si>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</si>
  <si>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</si>
  <si>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</si>
  <si>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</si>
  <si>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</si>
  <si>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</si>
  <si>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</si>
  <si>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</si>
  <si>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</si>
  <si>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</si>
  <si>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</si>
  <si>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</si>
  <si>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</si>
  <si>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</si>
  <si>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</si>
  <si>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</si>
  <si>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</si>
  <si>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</si>
  <si>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</si>
  <si>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</si>
  <si>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</si>
  <si>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</si>
  <si>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</si>
  <si>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</si>
  <si>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</si>
  <si>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</si>
  <si>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</si>
  <si>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</si>
  <si>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</si>
  <si>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</si>
  <si>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</si>
  <si>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</si>
  <si>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</si>
  <si>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</si>
  <si>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</si>
  <si>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</si>
  <si>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</si>
  <si>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</si>
  <si>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</si>
  <si>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</si>
  <si>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</si>
  <si>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</si>
  <si>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</si>
  <si>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</si>
  <si>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</si>
  <si>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</si>
  <si>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</si>
  <si>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</si>
  <si>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</si>
  <si>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</si>
  <si>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</si>
  <si>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</si>
  <si>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</si>
  <si>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</si>
  <si>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</si>
  <si>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</si>
  <si>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</si>
  <si>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</si>
  <si>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</si>
  <si>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</si>
  <si>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</si>
  <si>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</si>
  <si>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</si>
  <si>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</si>
  <si>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</si>
  <si>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</si>
  <si>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</si>
  <si>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</si>
  <si>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</si>
  <si>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</si>
  <si>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</si>
  <si>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</si>
  <si>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</si>
  <si>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</si>
  <si>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</si>
  <si>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</si>
  <si>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</si>
  <si>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</si>
  <si>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</si>
  <si>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</si>
  <si>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</si>
  <si>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</si>
  <si>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</si>
  <si>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</si>
  <si>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</si>
  <si>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</si>
  <si>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</si>
  <si>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</si>
  <si>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</si>
  <si>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</si>
  <si>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</si>
  <si>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</si>
  <si>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</si>
  <si>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</si>
  <si>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</si>
  <si>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</si>
  <si>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</si>
  <si>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</si>
  <si>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</si>
  <si>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</si>
  <si>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</si>
  <si>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</si>
  <si>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</si>
  <si>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</si>
  <si>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</si>
  <si>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</si>
  <si>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</si>
  <si>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</si>
  <si>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</si>
  <si>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</si>
  <si>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</si>
  <si>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</si>
  <si>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</si>
  <si>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</si>
  <si>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</si>
  <si>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</si>
  <si>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</si>
  <si>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</si>
  <si>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</si>
  <si>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</si>
  <si>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</si>
  <si>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</si>
  <si>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</si>
  <si>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</si>
  <si>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</si>
  <si>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</si>
  <si>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</si>
  <si>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</si>
  <si>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</si>
  <si>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</si>
  <si>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</si>
  <si>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</si>
  <si>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</si>
  <si>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</si>
  <si>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</si>
  <si>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</si>
  <si>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</si>
  <si>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</si>
  <si>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</si>
  <si>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</si>
  <si>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</si>
  <si>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</si>
  <si>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</si>
  <si>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</si>
  <si>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</si>
  <si>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</si>
  <si>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</si>
  <si>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</si>
  <si>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</si>
  <si>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</si>
  <si>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</si>
  <si>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</si>
  <si>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</si>
  <si>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</si>
  <si>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</si>
  <si>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</si>
  <si>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</si>
  <si>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</si>
  <si>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</si>
  <si>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</si>
  <si>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</si>
  <si>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</si>
  <si>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</si>
  <si>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</si>
  <si>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</si>
  <si>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</si>
  <si>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</si>
  <si>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</si>
  <si>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</si>
  <si>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</si>
  <si>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</si>
  <si>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</si>
  <si>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</si>
  <si>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</si>
  <si>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</si>
  <si>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</si>
  <si>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</si>
  <si>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</si>
  <si>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</si>
  <si>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</si>
  <si>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</si>
  <si>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</si>
  <si>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</si>
  <si>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</si>
  <si>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</si>
  <si>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</si>
  <si>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</si>
  <si>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</si>
  <si>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</si>
  <si>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</si>
  <si>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</si>
  <si>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</si>
  <si>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</si>
  <si>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</si>
  <si>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</si>
  <si>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</si>
  <si>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</si>
  <si>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</si>
  <si>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</si>
  <si>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</si>
  <si>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</si>
  <si>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</si>
  <si>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</si>
  <si>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</si>
  <si>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</si>
  <si>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</si>
  <si>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</si>
  <si>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</si>
  <si>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</si>
  <si>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</si>
  <si>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</si>
  <si>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</si>
  <si>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</si>
  <si>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</si>
  <si>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</si>
  <si>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</si>
  <si>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</si>
  <si>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</si>
  <si>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</si>
  <si>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</si>
  <si>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</si>
  <si>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</si>
  <si>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</si>
  <si>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</si>
  <si>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</si>
  <si>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</si>
  <si>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</si>
  <si>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</si>
  <si>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</si>
  <si>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</si>
  <si>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</si>
  <si>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</si>
  <si>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</si>
  <si>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</si>
  <si>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</si>
  <si>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</si>
  <si>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</si>
  <si>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</si>
  <si>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</si>
  <si>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</si>
  <si>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</si>
  <si>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</si>
  <si>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</si>
  <si>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</si>
  <si>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</si>
  <si>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</si>
  <si>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</si>
  <si>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</si>
  <si>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</si>
  <si>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</si>
  <si>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</si>
  <si>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</si>
  <si>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</si>
  <si>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</si>
  <si>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</si>
  <si>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</si>
  <si>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</si>
  <si>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</si>
  <si>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</si>
  <si>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</si>
  <si>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</si>
  <si>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</si>
  <si>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</si>
  <si>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</si>
  <si>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</si>
  <si>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</si>
  <si>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</si>
  <si>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</si>
  <si>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</si>
  <si>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</si>
  <si>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</si>
  <si>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</si>
  <si>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</si>
  <si>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</si>
  <si>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</si>
  <si>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</si>
  <si>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</si>
  <si>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</si>
  <si>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</si>
  <si>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</si>
  <si>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</si>
  <si>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</si>
  <si>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</si>
  <si>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</si>
  <si>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</si>
  <si>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</si>
  <si>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</si>
  <si>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</si>
  <si>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</si>
  <si>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</si>
  <si>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</si>
  <si>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</si>
  <si>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</si>
  <si>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</si>
  <si>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</si>
  <si>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</si>
  <si>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</si>
  <si>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</si>
  <si>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</si>
  <si>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</si>
  <si>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</si>
  <si>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</si>
  <si>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</si>
  <si>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</si>
  <si>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</si>
  <si>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</si>
  <si>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</si>
  <si>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</si>
  <si>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</si>
  <si>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</si>
  <si>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</si>
  <si>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</si>
  <si>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</si>
  <si>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</si>
  <si>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</si>
  <si>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</si>
  <si>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</si>
  <si>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</si>
  <si>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</si>
  <si>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</si>
  <si>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</si>
  <si>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</si>
  <si>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</si>
  <si>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</si>
  <si>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</si>
  <si>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</si>
  <si>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</si>
  <si>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</si>
  <si>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</si>
  <si>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</si>
  <si>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</si>
  <si>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</si>
  <si>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</si>
  <si>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</si>
  <si>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</si>
  <si>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</si>
  <si>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</si>
  <si>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</si>
  <si>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</si>
  <si>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</si>
  <si>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</si>
  <si>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</si>
  <si>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</si>
  <si>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</si>
  <si>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</si>
  <si>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</si>
  <si>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</si>
  <si>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</si>
  <si>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</si>
  <si>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</si>
  <si>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</si>
  <si>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</si>
  <si>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</si>
  <si>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</si>
  <si>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</si>
  <si>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</si>
  <si>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</si>
  <si>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</si>
  <si>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</si>
  <si>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</si>
  <si>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</si>
  <si>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</si>
  <si>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</si>
  <si>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</si>
  <si>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</si>
  <si>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</si>
  <si>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</si>
  <si>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</si>
  <si>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</si>
  <si>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</si>
  <si>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</si>
  <si>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</si>
  <si>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</si>
  <si>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</si>
  <si>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</si>
  <si>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</si>
  <si>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</si>
  <si>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</si>
  <si>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</si>
  <si>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</si>
  <si>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</si>
  <si>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</si>
  <si>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</si>
  <si>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</si>
  <si>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</si>
  <si>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</si>
  <si>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</si>
  <si>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</si>
  <si>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</si>
  <si>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</si>
  <si>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</si>
  <si>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</si>
  <si>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</si>
  <si>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</si>
  <si>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</si>
  <si>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</si>
  <si>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</si>
  <si>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</si>
  <si>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</si>
  <si>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</si>
  <si>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</si>
  <si>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</si>
  <si>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</si>
  <si>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</si>
  <si>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</si>
  <si>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</si>
  <si>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</si>
  <si>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</si>
  <si>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</si>
  <si>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</si>
  <si>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</si>
  <si>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</si>
  <si>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</si>
  <si>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</si>
  <si>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</si>
  <si>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</si>
  <si>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</si>
  <si>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</si>
  <si>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</si>
  <si>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</si>
  <si>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</si>
  <si>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</si>
  <si>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</si>
  <si>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</si>
  <si>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</si>
  <si>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</si>
  <si>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</si>
  <si>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</si>
  <si>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</si>
  <si>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</si>
  <si>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</si>
  <si>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</si>
  <si>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</si>
  <si>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</si>
  <si>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</si>
  <si>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</si>
  <si>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</si>
  <si>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</si>
  <si>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</si>
  <si>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</si>
  <si>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</si>
  <si>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</si>
  <si>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</si>
  <si>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</si>
  <si>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</si>
  <si>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</si>
  <si>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</si>
  <si>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</si>
  <si>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</si>
  <si>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</si>
  <si>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</si>
  <si>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</si>
  <si>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</si>
  <si>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</si>
  <si>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</si>
  <si>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</si>
  <si>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</si>
  <si>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</si>
  <si>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</si>
  <si>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</si>
  <si>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</si>
  <si>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</si>
  <si>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</si>
  <si>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</si>
  <si>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</si>
  <si>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</si>
  <si>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</si>
  <si>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</si>
  <si>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</si>
  <si>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</si>
  <si>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</si>
  <si>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</si>
  <si>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</si>
  <si>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</si>
  <si>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</si>
  <si>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</si>
  <si>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</si>
  <si>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</si>
  <si>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</si>
  <si>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</si>
  <si>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</si>
  <si>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</si>
  <si>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</si>
  <si>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</si>
  <si>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</si>
  <si>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</si>
  <si>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</si>
  <si>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</si>
  <si>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</si>
  <si>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</si>
  <si>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</si>
  <si>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</si>
  <si>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</si>
  <si>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</si>
  <si>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</si>
  <si>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</si>
  <si>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</si>
  <si>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</si>
  <si>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</si>
  <si>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</si>
  <si>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</si>
  <si>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</si>
  <si>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</si>
  <si>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</si>
  <si>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</si>
  <si>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</si>
  <si>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</si>
  <si>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</si>
  <si>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</si>
  <si>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</si>
  <si>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</si>
  <si>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</si>
  <si>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</si>
  <si>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</si>
  <si>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</si>
  <si>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</si>
  <si>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</si>
  <si>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</si>
  <si>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</si>
  <si>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</si>
  <si>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</si>
  <si>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</si>
  <si>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</si>
  <si>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</si>
  <si>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</si>
  <si>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</si>
  <si>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</si>
  <si>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</si>
  <si>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</si>
  <si>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</si>
  <si>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</si>
  <si>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</si>
  <si>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</si>
  <si>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</si>
  <si>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</si>
  <si>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</si>
  <si>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</si>
  <si>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</si>
  <si>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</si>
  <si>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</si>
  <si>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</si>
  <si>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</si>
  <si>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</si>
  <si>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</si>
  <si>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</si>
  <si>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</si>
  <si>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</si>
  <si>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</si>
  <si>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</si>
  <si>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</si>
  <si>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</si>
  <si>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</si>
  <si>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</si>
  <si>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</si>
  <si>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</si>
  <si>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</si>
  <si>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</si>
  <si>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</si>
  <si>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</si>
  <si>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</si>
  <si>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</si>
  <si>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</si>
  <si>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</si>
  <si>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</si>
  <si>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</si>
  <si>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</si>
  <si>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</si>
  <si>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</si>
  <si>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</si>
  <si>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</si>
  <si>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</si>
  <si>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</si>
  <si>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</si>
  <si>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</si>
  <si>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</si>
  <si>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</si>
  <si>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</si>
  <si>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</si>
  <si>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</si>
  <si>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</si>
  <si>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</si>
  <si>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</si>
  <si>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</si>
  <si>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</si>
  <si>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</si>
  <si>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</si>
  <si>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</si>
  <si>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</si>
  <si>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</si>
  <si>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</si>
  <si>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</si>
  <si>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</si>
  <si>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</si>
  <si>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</si>
  <si>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</si>
  <si>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</si>
  <si>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</si>
  <si>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</si>
  <si>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</si>
  <si>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</si>
  <si>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</si>
  <si>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</si>
  <si>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</si>
  <si>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</si>
  <si>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</si>
  <si>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</si>
  <si>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</si>
  <si>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</si>
  <si>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</si>
  <si>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</si>
  <si>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</si>
  <si>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</si>
  <si>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</si>
  <si>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</si>
  <si>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</si>
  <si>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</si>
  <si>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</si>
  <si>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</si>
  <si>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</si>
  <si>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</si>
  <si>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</si>
  <si>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</si>
  <si>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</si>
  <si>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</si>
  <si>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</si>
  <si>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</si>
  <si>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</si>
  <si>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</si>
  <si>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</si>
  <si>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</si>
  <si>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</si>
  <si>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</si>
  <si>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</si>
  <si>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</si>
  <si>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</si>
  <si>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</si>
  <si>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</si>
  <si>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</si>
  <si>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</si>
  <si>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</si>
  <si>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</si>
  <si>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</si>
  <si>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</si>
  <si>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</si>
  <si>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</si>
  <si>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</si>
  <si>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</si>
  <si>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</si>
  <si>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</si>
  <si>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</si>
  <si>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</si>
  <si>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</si>
  <si>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</si>
  <si>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</si>
  <si>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</si>
  <si>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</si>
  <si>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</si>
  <si>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</si>
  <si>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</si>
  <si>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</si>
  <si>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</si>
  <si>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</si>
  <si>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</si>
  <si>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</si>
  <si>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</si>
  <si>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</si>
  <si>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</si>
  <si>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</si>
  <si>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</si>
  <si>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</si>
  <si>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</si>
  <si>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</si>
  <si>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</si>
  <si>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</si>
  <si>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</si>
  <si>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</si>
  <si>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</si>
  <si>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</si>
  <si>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</si>
  <si>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</si>
  <si>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</si>
  <si>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</si>
  <si>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</si>
  <si>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</si>
  <si>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</si>
  <si>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</si>
  <si>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</si>
  <si>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</si>
  <si>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</si>
  <si>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</si>
  <si>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</si>
  <si>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</si>
  <si>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</si>
  <si>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</si>
  <si>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</si>
  <si>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</si>
  <si>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</si>
  <si>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</si>
  <si>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</si>
  <si>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</si>
  <si>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</si>
  <si>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</si>
  <si>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</si>
  <si>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</si>
  <si>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</si>
  <si>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</si>
  <si>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</si>
  <si>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</si>
  <si>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</si>
  <si>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</si>
  <si>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</si>
  <si>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</si>
  <si>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</si>
  <si>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</si>
  <si>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</si>
  <si>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</si>
  <si>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</si>
  <si>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</si>
  <si>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</si>
  <si>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</si>
  <si>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</si>
  <si>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</si>
  <si>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</si>
  <si>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</si>
  <si>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</si>
  <si>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</si>
  <si>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</si>
  <si>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</si>
  <si>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</si>
  <si>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</si>
  <si>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</si>
  <si>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</si>
  <si>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</si>
  <si>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</si>
  <si>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</si>
  <si>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</si>
  <si>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</si>
  <si>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</si>
  <si>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</si>
  <si>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</si>
  <si>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</si>
  <si>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</si>
  <si>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</si>
  <si>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</si>
  <si>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</si>
  <si>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</si>
  <si>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</si>
  <si>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</si>
  <si>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</si>
  <si>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</si>
  <si>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</si>
  <si>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</si>
  <si>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</si>
  <si>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</si>
  <si>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</si>
  <si>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</si>
  <si>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</si>
  <si>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</si>
  <si>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</si>
  <si>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</si>
  <si>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</si>
  <si>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</si>
  <si>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</si>
  <si>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</si>
  <si>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</si>
  <si>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</si>
  <si>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</si>
  <si>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</si>
  <si>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</si>
  <si>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</si>
  <si>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</si>
  <si>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</si>
  <si>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</si>
  <si>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</si>
  <si>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</si>
  <si>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</si>
  <si>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</si>
  <si>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</si>
  <si>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</si>
  <si>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</si>
  <si>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</si>
  <si>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</si>
  <si>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</si>
  <si>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</si>
  <si>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</si>
  <si>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</si>
  <si>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</si>
  <si>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</si>
  <si>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</si>
  <si>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</si>
  <si>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</si>
  <si>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</si>
  <si>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</si>
  <si>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</si>
  <si>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</si>
  <si>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</si>
  <si>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</si>
  <si>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</si>
  <si>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</si>
  <si>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</si>
  <si>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</si>
  <si>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</si>
  <si>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</si>
  <si>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</si>
  <si>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</si>
  <si>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</si>
  <si>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</si>
  <si>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</si>
  <si>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</si>
  <si>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</si>
  <si>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</si>
  <si>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</si>
  <si>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</si>
  <si>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</si>
  <si>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</si>
  <si>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</si>
  <si>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</si>
  <si>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</si>
  <si>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</si>
  <si>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</si>
  <si>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</si>
  <si>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</si>
  <si>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</si>
  <si>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</si>
  <si>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</si>
  <si>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</si>
  <si>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</si>
  <si>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</si>
  <si>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</si>
  <si>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</si>
  <si>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</si>
  <si>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</si>
  <si>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</si>
  <si>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</si>
  <si>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</si>
  <si>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</si>
  <si>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</si>
  <si>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</si>
  <si>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</si>
  <si>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</si>
  <si>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</si>
  <si>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</si>
  <si>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</si>
  <si>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</si>
  <si>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</si>
  <si>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</si>
  <si>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</si>
  <si>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</si>
  <si>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</si>
  <si>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</si>
  <si>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</si>
  <si>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</si>
  <si>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</si>
  <si>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</si>
  <si>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</si>
  <si>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</si>
  <si>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</si>
  <si>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</si>
  <si>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</si>
  <si>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</si>
  <si>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</si>
  <si>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</si>
  <si>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</si>
  <si>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</si>
  <si>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</si>
  <si>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</si>
  <si>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</si>
  <si>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</si>
  <si>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</si>
  <si>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</si>
  <si>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</si>
  <si>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</si>
  <si>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</si>
  <si>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</si>
  <si>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</si>
  <si>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</si>
  <si>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</si>
  <si>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</si>
  <si>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</si>
  <si>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</si>
  <si>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</si>
  <si>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</si>
  <si>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</si>
  <si>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</si>
  <si>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</si>
  <si>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</si>
  <si>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</si>
  <si>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</si>
  <si>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</si>
  <si>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</si>
  <si>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</si>
  <si>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</si>
  <si>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</si>
  <si>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</si>
  <si>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</si>
  <si>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</si>
  <si>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</si>
  <si>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</si>
  <si>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</si>
  <si>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</si>
  <si>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</si>
  <si>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</si>
  <si>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</si>
  <si>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</si>
  <si>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</si>
  <si>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</si>
  <si>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</si>
  <si>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</si>
  <si>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</si>
  <si>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</si>
  <si>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</si>
  <si>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</si>
  <si>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</si>
  <si>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</si>
  <si>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</si>
  <si>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</si>
  <si>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</si>
  <si>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</si>
  <si>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</si>
  <si>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</si>
  <si>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</si>
  <si>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</si>
  <si>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</si>
  <si>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</si>
  <si>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</si>
  <si>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</si>
  <si>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</si>
  <si>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</si>
  <si>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</si>
  <si>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</si>
  <si>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</si>
  <si>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</si>
  <si>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</si>
  <si>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</si>
  <si>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</si>
  <si>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</si>
  <si>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</si>
  <si>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</si>
  <si>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</si>
  <si>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</si>
  <si>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</si>
  <si>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</si>
  <si>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</si>
  <si>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</si>
  <si>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</si>
  <si>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</si>
  <si>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</si>
  <si>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</si>
  <si>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</si>
  <si>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</si>
  <si>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</si>
  <si>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</si>
  <si>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</si>
  <si>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</si>
  <si>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</si>
  <si>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</si>
  <si>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</si>
  <si>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</si>
  <si>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</si>
  <si>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</si>
  <si>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</si>
  <si>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</si>
  <si>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</si>
  <si>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</si>
  <si>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</si>
  <si>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</si>
  <si>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</si>
  <si>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</si>
  <si>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</si>
  <si>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</si>
  <si>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</si>
  <si>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</si>
  <si>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</si>
  <si>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</si>
  <si>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</si>
  <si>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</si>
  <si>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</si>
  <si>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</si>
  <si>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</si>
  <si>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</si>
  <si>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</si>
  <si>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</si>
  <si>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</si>
  <si>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</si>
  <si>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</si>
  <si>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</si>
  <si>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</si>
  <si>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</si>
  <si>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</si>
  <si>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</si>
  <si>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</si>
  <si>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</si>
  <si>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</si>
  <si>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</si>
  <si>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</si>
  <si>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</si>
  <si>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</si>
  <si>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</si>
  <si>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</si>
  <si>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</si>
  <si>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</si>
  <si>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</si>
  <si>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</si>
  <si>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</si>
  <si>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</si>
  <si>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</si>
  <si>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</si>
  <si>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</si>
  <si>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</si>
  <si>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</si>
  <si>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</si>
  <si>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</si>
  <si>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</si>
  <si>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</si>
  <si>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</si>
  <si>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</si>
  <si>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</si>
  <si>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</si>
  <si>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</si>
  <si>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</si>
  <si>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</si>
  <si>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</si>
  <si>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</si>
  <si>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</si>
  <si>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</si>
  <si>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</si>
  <si>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</si>
  <si>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</si>
  <si>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</si>
  <si>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</si>
  <si>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</si>
  <si>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</si>
  <si>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</si>
  <si>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</si>
  <si>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</si>
  <si>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</si>
  <si>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</si>
  <si>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</si>
  <si>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</si>
  <si>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</si>
  <si>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</si>
  <si>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</si>
  <si>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</si>
  <si>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</si>
  <si>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</si>
  <si>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</si>
  <si>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</si>
  <si>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</si>
  <si>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</si>
  <si>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</si>
  <si>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</si>
  <si>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</si>
  <si>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</si>
  <si>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</si>
  <si>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</si>
  <si>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</si>
  <si>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</si>
  <si>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</si>
  <si>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</si>
  <si>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</si>
  <si>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</si>
  <si>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</si>
  <si>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</si>
  <si>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</si>
  <si>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</si>
  <si>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</si>
  <si>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</si>
  <si>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</si>
  <si>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</si>
  <si>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</si>
  <si>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</si>
  <si>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</si>
  <si>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</si>
  <si>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</si>
  <si>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</si>
  <si>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</si>
  <si>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</si>
  <si>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</si>
  <si>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</si>
  <si>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</si>
  <si>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</si>
  <si>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</si>
  <si>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</si>
  <si>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</si>
  <si>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</si>
  <si>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</si>
  <si>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</si>
  <si>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</si>
  <si>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</si>
  <si>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</si>
  <si>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</si>
  <si>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</si>
  <si>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</si>
  <si>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</si>
  <si>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</si>
  <si>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</si>
  <si>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</si>
  <si>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</si>
  <si>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</si>
  <si>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</si>
  <si>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</si>
  <si>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</si>
  <si>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</si>
  <si>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</si>
  <si>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</si>
  <si>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</si>
  <si>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</si>
  <si>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</si>
  <si>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</si>
  <si>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</si>
  <si>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</si>
  <si>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</si>
  <si>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</si>
  <si>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</si>
  <si>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</si>
  <si>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</si>
  <si>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</si>
  <si>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</si>
  <si>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</si>
  <si>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</si>
  <si>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</si>
  <si>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</si>
  <si>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</si>
  <si>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</si>
  <si>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</si>
  <si>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</si>
  <si>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</si>
  <si>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</si>
  <si>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</si>
  <si>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</si>
  <si>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</si>
  <si>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</si>
  <si>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</si>
  <si>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</si>
  <si>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</si>
  <si>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</si>
  <si>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</si>
  <si>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</si>
  <si>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</si>
  <si>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</si>
  <si>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</si>
  <si>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</si>
  <si>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</si>
  <si>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</si>
  <si>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</si>
  <si>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</si>
  <si>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</si>
  <si>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</si>
  <si>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</si>
  <si>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</si>
  <si>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</si>
  <si>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</si>
  <si>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</si>
  <si>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</si>
  <si>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</si>
  <si>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</si>
  <si>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</si>
  <si>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</si>
  <si>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</si>
  <si>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</si>
  <si>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</si>
  <si>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</si>
  <si>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</si>
  <si>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</si>
  <si>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</si>
  <si>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</si>
  <si>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</si>
  <si>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</si>
  <si>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</si>
  <si>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</si>
  <si>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</si>
  <si>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</si>
  <si>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</si>
  <si>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</si>
  <si>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</si>
  <si>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</si>
  <si>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</si>
  <si>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</si>
  <si>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</si>
  <si>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</si>
  <si>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</si>
  <si>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</si>
  <si>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</si>
  <si>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</si>
  <si>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</si>
  <si>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</si>
  <si>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</si>
  <si>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</si>
  <si>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</si>
  <si>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</si>
  <si>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</si>
  <si>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</si>
  <si>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</si>
  <si>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</si>
  <si>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</si>
  <si>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</si>
  <si>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</si>
  <si>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</si>
  <si>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</si>
  <si>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</si>
  <si>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</si>
  <si>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</si>
  <si>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</si>
  <si>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</si>
  <si>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</si>
  <si>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</si>
  <si>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</si>
  <si>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</si>
  <si>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</si>
  <si>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</si>
  <si>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</si>
  <si>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</si>
  <si>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</si>
  <si>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</si>
  <si>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</si>
  <si>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</si>
  <si>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</si>
  <si>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</si>
  <si>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</si>
  <si>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</si>
  <si>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</si>
  <si>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</si>
  <si>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</si>
  <si>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</si>
  <si>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</si>
  <si>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</si>
  <si>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</si>
  <si>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</si>
  <si>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</si>
  <si>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</si>
  <si>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</si>
  <si>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</si>
  <si>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</si>
  <si>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</si>
  <si>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</si>
  <si>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</si>
  <si>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</si>
  <si>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</si>
  <si>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</si>
  <si>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</si>
  <si>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</si>
  <si>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</si>
  <si>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</si>
  <si>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</si>
  <si>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</si>
  <si>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</si>
  <si>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</si>
  <si>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</si>
  <si>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</si>
  <si>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</si>
  <si>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</si>
  <si>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</si>
  <si>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</si>
  <si>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</si>
  <si>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</si>
  <si>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</si>
  <si>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</si>
  <si>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</si>
  <si>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</si>
  <si>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</si>
  <si>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</si>
  <si>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</si>
  <si>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</si>
  <si>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</si>
  <si>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</si>
  <si>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</si>
  <si>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</si>
  <si>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</si>
  <si>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</si>
  <si>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</si>
  <si>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</si>
  <si>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</si>
  <si>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</si>
  <si>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</si>
  <si>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</si>
  <si>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</si>
  <si>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</si>
  <si>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</si>
  <si>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</si>
  <si>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</si>
  <si>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</si>
  <si>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</si>
  <si>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</si>
  <si>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</si>
  <si>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</si>
  <si>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</si>
  <si>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</si>
  <si>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</si>
  <si>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</si>
  <si>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</si>
  <si>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</si>
  <si>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</si>
  <si>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</si>
  <si>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</si>
  <si>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</si>
  <si>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</si>
  <si>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</si>
  <si>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</si>
  <si>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</si>
  <si>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</si>
  <si>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</si>
  <si>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</si>
  <si>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</si>
  <si>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</si>
  <si>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</si>
  <si>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</si>
  <si>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</si>
  <si>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</si>
  <si>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</si>
  <si>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</si>
  <si>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</si>
  <si>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</si>
  <si>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</si>
  <si>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</si>
  <si>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</si>
  <si>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</si>
  <si>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</si>
  <si>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</si>
  <si>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</si>
  <si>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</si>
  <si>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</si>
  <si>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</si>
  <si>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</si>
  <si>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</si>
  <si>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</si>
  <si>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</si>
  <si>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</si>
  <si>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</si>
  <si>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</si>
  <si>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</si>
  <si>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</si>
  <si>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</si>
  <si>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</si>
  <si>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</si>
  <si>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</si>
  <si>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</si>
  <si>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</si>
  <si>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</si>
  <si>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</si>
  <si>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</si>
  <si>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</si>
  <si>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</si>
  <si>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</si>
  <si>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</si>
  <si>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</si>
  <si>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</si>
  <si>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</si>
  <si>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</si>
  <si>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</si>
  <si>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</si>
  <si>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</si>
  <si>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</si>
  <si>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</si>
  <si>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</si>
  <si>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</si>
  <si>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</si>
  <si>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</si>
  <si>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</si>
  <si>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</si>
  <si>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</si>
  <si>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</si>
  <si>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</si>
  <si>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</si>
  <si>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</si>
  <si>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</si>
  <si>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</si>
  <si>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</si>
  <si>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</si>
  <si>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</si>
  <si>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</si>
  <si>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</si>
  <si>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</si>
  <si>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</si>
  <si>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</si>
  <si>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</si>
  <si>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</si>
  <si>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</si>
  <si>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</si>
  <si>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</si>
  <si>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</si>
  <si>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</si>
  <si>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</si>
  <si>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</si>
  <si>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</si>
  <si>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</si>
  <si>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</si>
  <si>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</si>
  <si>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</si>
  <si>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</si>
  <si>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</si>
  <si>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</si>
  <si>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</si>
  <si>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</si>
  <si>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</si>
  <si>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</si>
  <si>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</si>
  <si>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</si>
  <si>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</si>
  <si>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</si>
  <si>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</si>
  <si>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</si>
  <si>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</si>
  <si>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</si>
  <si>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</si>
  <si>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</si>
  <si>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</si>
  <si>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</si>
  <si>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</si>
  <si>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</si>
  <si>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</si>
  <si>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</si>
  <si>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</si>
  <si>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</si>
  <si>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</si>
  <si>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</si>
  <si>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</si>
  <si>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</si>
  <si>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</si>
  <si>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</si>
  <si>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</si>
  <si>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</si>
  <si>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</si>
  <si>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</si>
  <si>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</si>
  <si>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</si>
  <si>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</si>
  <si>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</si>
  <si>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</si>
  <si>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</si>
  <si>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</si>
  <si>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</si>
  <si>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</si>
  <si>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</si>
  <si>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</si>
  <si>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</si>
  <si>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</si>
  <si>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</si>
  <si>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</si>
  <si>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</si>
  <si>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</si>
  <si>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</si>
  <si>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</si>
  <si>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</si>
  <si>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</si>
  <si>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</si>
  <si>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</si>
  <si>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</si>
  <si>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</si>
  <si>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</si>
  <si>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</si>
  <si>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</si>
  <si>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</si>
  <si>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</si>
  <si>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</si>
  <si>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</si>
  <si>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</si>
  <si>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</si>
  <si>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</si>
  <si>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</si>
  <si>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</si>
  <si>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</si>
  <si>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</si>
  <si>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</si>
  <si>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</si>
  <si>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</si>
  <si>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</si>
  <si>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</si>
  <si>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</si>
  <si>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</si>
  <si>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</si>
  <si>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</si>
  <si>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</si>
  <si>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</si>
  <si>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</si>
  <si>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</si>
  <si>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</si>
  <si>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</si>
  <si>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</si>
  <si>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</si>
  <si>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</si>
  <si>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</si>
  <si>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</si>
  <si>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</si>
  <si>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</si>
  <si>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</si>
  <si>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</si>
  <si>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</si>
  <si>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</si>
  <si>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</si>
  <si>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</si>
  <si>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</si>
  <si>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</si>
  <si>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</si>
  <si>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</si>
  <si>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</si>
  <si>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</si>
  <si>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</si>
  <si>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</si>
  <si>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</si>
  <si>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</si>
  <si>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</si>
  <si>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</si>
  <si>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</si>
  <si>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</si>
  <si>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</si>
  <si>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</si>
  <si>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</si>
  <si>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</si>
  <si>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</si>
  <si>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</si>
  <si>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</si>
  <si>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</si>
  <si>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</si>
  <si>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</si>
  <si>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</si>
  <si>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</si>
  <si>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</si>
  <si>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</si>
  <si>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</si>
  <si>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</si>
  <si>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</si>
  <si>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</si>
  <si>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</si>
  <si>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</si>
  <si>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</si>
  <si>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</si>
  <si>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</si>
  <si>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</si>
  <si>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</si>
  <si>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</si>
  <si>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</si>
  <si>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</si>
  <si>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</si>
  <si>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</si>
  <si>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</si>
  <si>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</si>
  <si>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</si>
  <si>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</si>
  <si>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</si>
  <si>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</si>
  <si>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</si>
  <si>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</si>
  <si>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</si>
  <si>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</si>
  <si>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</si>
  <si>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</si>
  <si>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</si>
  <si>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</si>
  <si>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</si>
  <si>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</si>
  <si>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</si>
  <si>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</si>
  <si>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</si>
  <si>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</si>
  <si>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</si>
  <si>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</si>
  <si>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</si>
  <si>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</si>
  <si>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</si>
  <si>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</si>
  <si>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</si>
  <si>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</si>
  <si>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</si>
  <si>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</si>
  <si>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</si>
  <si>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</si>
  <si>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</si>
  <si>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</si>
  <si>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</si>
  <si>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</si>
  <si>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</si>
  <si>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</si>
  <si>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</si>
  <si>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</si>
  <si>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</si>
  <si>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</si>
  <si>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</si>
  <si>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</si>
  <si>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</si>
  <si>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</si>
  <si>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</si>
  <si>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</si>
  <si>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</si>
  <si>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</si>
  <si>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</si>
  <si>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</si>
  <si>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</si>
  <si>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</si>
  <si>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</si>
  <si>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</si>
  <si>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</si>
  <si>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</si>
  <si>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</si>
  <si>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</si>
  <si>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</si>
  <si>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</si>
  <si>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</si>
  <si>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</si>
  <si>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</si>
  <si>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</si>
  <si>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</si>
  <si>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</si>
  <si>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</si>
  <si>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</si>
  <si>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</si>
  <si>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</si>
  <si>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</si>
  <si>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</si>
  <si>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</si>
  <si>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</si>
  <si>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</si>
  <si>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</si>
  <si>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</si>
  <si>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</si>
  <si>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</si>
  <si>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</si>
  <si>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</si>
  <si>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</si>
  <si>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</si>
  <si>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</si>
  <si>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</si>
  <si>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</si>
  <si>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</si>
  <si>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</si>
  <si>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</si>
  <si>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</si>
  <si>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</si>
  <si>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</si>
  <si>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</si>
  <si>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</si>
  <si>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</si>
  <si>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</si>
  <si>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</si>
  <si>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</si>
  <si>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</si>
  <si>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</si>
  <si>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</si>
  <si>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</si>
  <si>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</si>
  <si>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</si>
  <si>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</si>
  <si>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</si>
  <si>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</si>
  <si>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</si>
  <si>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</si>
  <si>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</si>
  <si>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</si>
  <si>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</si>
  <si>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</si>
  <si>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</si>
  <si>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</si>
  <si>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</si>
  <si>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</si>
  <si>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</si>
  <si>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</si>
  <si>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</si>
  <si>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</si>
  <si>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</si>
  <si>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</si>
  <si>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</si>
  <si>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</si>
  <si>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</si>
  <si>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</si>
  <si>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</si>
  <si>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</si>
  <si>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</si>
  <si>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</si>
  <si>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</si>
  <si>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</si>
  <si>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</si>
  <si>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</si>
  <si>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</si>
  <si>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</si>
  <si>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</si>
  <si>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</si>
  <si>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</si>
  <si>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</si>
  <si>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</si>
  <si>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</si>
  <si>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</si>
  <si>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</si>
  <si>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</si>
  <si>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</si>
  <si>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</si>
  <si>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</si>
  <si>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</si>
  <si>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</si>
  <si>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</si>
  <si>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</si>
  <si>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</si>
  <si>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</si>
  <si>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</si>
  <si>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</si>
  <si>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</si>
  <si>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</si>
  <si>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</si>
  <si>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</si>
  <si>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</si>
  <si>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</si>
  <si>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</si>
  <si>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</si>
  <si>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</si>
  <si>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</si>
  <si>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</si>
  <si>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</si>
  <si>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</si>
  <si>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</si>
  <si>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</si>
  <si>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</si>
  <si>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</si>
  <si>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</si>
  <si>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</si>
  <si>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</si>
  <si>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</si>
  <si>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</si>
  <si>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</si>
  <si>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</si>
  <si>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</si>
  <si>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</si>
  <si>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</si>
  <si>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</si>
  <si>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</si>
  <si>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</si>
  <si>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</si>
  <si>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</si>
  <si>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</si>
  <si>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</si>
  <si>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</si>
  <si>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</si>
  <si>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</si>
  <si>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</si>
  <si>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</si>
  <si>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</si>
  <si>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</si>
  <si>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</si>
  <si>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</si>
  <si>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</si>
  <si>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</si>
  <si>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</si>
  <si>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</si>
  <si>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</si>
  <si>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</si>
  <si>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</si>
  <si>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</si>
  <si>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</si>
  <si>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</si>
  <si>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</si>
  <si>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</si>
  <si>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</si>
  <si>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</si>
  <si>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</si>
  <si>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</si>
  <si>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</si>
  <si>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</si>
  <si>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</si>
  <si>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</si>
  <si>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</si>
  <si>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</si>
  <si>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</si>
  <si>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</si>
  <si>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</si>
  <si>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</si>
  <si>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</si>
  <si>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</si>
  <si>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</si>
  <si>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</si>
  <si>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</si>
  <si>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</si>
  <si>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</si>
  <si>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</si>
  <si>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</si>
  <si>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</si>
  <si>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</si>
  <si>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</si>
  <si>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</si>
  <si>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</si>
  <si>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</si>
  <si>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</si>
  <si>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</si>
  <si>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</si>
  <si>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</si>
  <si>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</si>
  <si>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</si>
  <si>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</si>
  <si>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</si>
  <si>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</si>
  <si>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</si>
  <si>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</si>
  <si>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</si>
  <si>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</si>
  <si>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</si>
  <si>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</si>
  <si>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</si>
  <si>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</si>
  <si>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</si>
  <si>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</si>
  <si>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</si>
  <si>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</si>
  <si>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</si>
  <si>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</si>
  <si>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</si>
  <si>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</si>
  <si>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</si>
  <si>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</si>
  <si>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</si>
  <si>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</si>
  <si>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</si>
  <si>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</si>
  <si>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</si>
  <si>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</si>
  <si>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</si>
  <si>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</si>
  <si>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</si>
  <si>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</si>
  <si>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</si>
  <si>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</si>
  <si>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</si>
  <si>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</si>
  <si>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</si>
  <si>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</si>
  <si>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</si>
  <si>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</si>
  <si>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</si>
  <si>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</si>
  <si>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</si>
  <si>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</si>
  <si>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</si>
  <si>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</si>
  <si>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</si>
  <si>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</si>
  <si>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</si>
  <si>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</si>
  <si>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</si>
  <si>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</si>
  <si>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</si>
  <si>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</si>
  <si>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</si>
  <si>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</si>
  <si>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</si>
  <si>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</si>
  <si>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</si>
  <si>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</si>
  <si>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</si>
  <si>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</si>
  <si>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</si>
  <si>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</si>
  <si>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</si>
  <si>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</si>
  <si>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</si>
  <si>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</si>
  <si>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</si>
  <si>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</si>
  <si>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</si>
  <si>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</si>
  <si>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</si>
  <si>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</si>
  <si>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</si>
  <si>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</si>
  <si>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</si>
  <si>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</si>
  <si>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</si>
  <si>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</si>
  <si>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</si>
  <si>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</si>
  <si>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</si>
  <si>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</si>
  <si>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</si>
  <si>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</si>
  <si>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</si>
  <si>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</si>
  <si>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</si>
  <si>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</si>
  <si>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</si>
  <si>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</si>
  <si>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</si>
  <si>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</si>
  <si>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</si>
  <si>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</si>
  <si>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</si>
  <si>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</si>
  <si>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</si>
  <si>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</si>
  <si>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</si>
  <si>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</si>
  <si>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</si>
  <si>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</si>
  <si>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</si>
  <si>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</si>
  <si>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</si>
  <si>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</si>
  <si>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</si>
  <si>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</si>
  <si>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</si>
  <si>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</si>
  <si>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</si>
  <si>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</si>
  <si>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</si>
  <si>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</si>
  <si>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</si>
  <si>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</si>
  <si>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</si>
  <si>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</si>
  <si>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</si>
  <si>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</si>
  <si>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</si>
  <si>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</si>
  <si>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</si>
  <si>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</si>
  <si>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</si>
  <si>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</si>
  <si>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</si>
  <si>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</si>
  <si>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</si>
  <si>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</si>
  <si>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</si>
  <si>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</si>
  <si>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</si>
  <si>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</si>
  <si>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</si>
  <si>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</si>
  <si>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</si>
  <si>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</si>
  <si>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</si>
  <si>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</si>
  <si>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</si>
  <si>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</si>
  <si>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</si>
  <si>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</si>
  <si>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</si>
  <si>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</si>
  <si>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</si>
  <si>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</si>
  <si>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</si>
  <si>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</si>
  <si>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</si>
  <si>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</si>
  <si>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</si>
  <si>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</si>
  <si>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</si>
  <si>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</si>
  <si>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</si>
  <si>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</si>
  <si>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</si>
  <si>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</si>
  <si>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</si>
  <si>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</si>
  <si>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</si>
  <si>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</si>
  <si>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</si>
  <si>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</si>
  <si>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</si>
  <si>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</si>
  <si>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</si>
  <si>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</si>
  <si>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</si>
  <si>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</si>
  <si>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</si>
  <si>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</si>
  <si>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</si>
  <si>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</si>
  <si>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</si>
  <si>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</si>
  <si>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</si>
  <si>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</si>
  <si>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</si>
  <si>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</si>
  <si>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</si>
  <si>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</si>
  <si>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</si>
  <si>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</si>
  <si>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</si>
  <si>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</si>
  <si>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</si>
  <si>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</si>
  <si>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</si>
  <si>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</si>
  <si>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</si>
  <si>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</si>
  <si>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</si>
  <si>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</si>
  <si>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</si>
  <si>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</si>
  <si>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</si>
  <si>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</si>
  <si>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</si>
  <si>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</si>
  <si>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</si>
  <si>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</si>
  <si>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</si>
  <si>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</si>
  <si>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</si>
  <si>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</si>
  <si>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</si>
  <si>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</si>
  <si>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</si>
  <si>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</si>
  <si>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</si>
  <si>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</si>
  <si>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</si>
  <si>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</si>
  <si>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</si>
  <si>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</si>
  <si>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</si>
  <si>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</si>
  <si>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</si>
  <si>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</si>
  <si>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</si>
  <si>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</si>
  <si>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</si>
  <si>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</si>
  <si>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</si>
  <si>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</si>
  <si>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</si>
  <si>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</si>
  <si>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</si>
  <si>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</si>
  <si>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</si>
  <si>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</si>
  <si>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</si>
  <si>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</si>
  <si>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</si>
  <si>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</si>
  <si>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</si>
  <si>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</si>
  <si>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</si>
  <si>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</si>
  <si>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</si>
  <si>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</si>
  <si>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</si>
  <si>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</si>
  <si>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</si>
  <si>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</si>
  <si>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</si>
  <si>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</si>
  <si>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</si>
  <si>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</si>
  <si>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</si>
  <si>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</si>
  <si>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</si>
  <si>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</si>
  <si>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</si>
  <si>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</si>
  <si>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</si>
  <si>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</si>
  <si>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</si>
  <si>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</si>
  <si>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</si>
  <si>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</si>
  <si>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</si>
  <si>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</si>
  <si>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</si>
  <si>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</si>
  <si>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</si>
  <si>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</si>
  <si>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</si>
  <si>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</si>
  <si>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</si>
  <si>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</si>
  <si>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</si>
  <si>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</si>
  <si>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</si>
  <si>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</si>
  <si>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</si>
  <si>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</si>
  <si>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</si>
  <si>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</si>
  <si>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</si>
  <si>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</si>
  <si>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</si>
  <si>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</si>
  <si>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</si>
  <si>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</si>
  <si>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</si>
  <si>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</si>
  <si>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</si>
  <si>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</si>
  <si>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</si>
  <si>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</si>
  <si>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</si>
  <si>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</si>
  <si>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</si>
  <si>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</si>
  <si>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</si>
  <si>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</si>
  <si>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</si>
  <si>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</si>
  <si>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</si>
  <si>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</si>
  <si>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</si>
  <si>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</si>
  <si>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</si>
  <si>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</si>
  <si>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</si>
  <si>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</si>
  <si>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</si>
  <si>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</si>
  <si>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</si>
  <si>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</si>
  <si>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</si>
  <si>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</si>
  <si>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</si>
  <si>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</si>
  <si>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</si>
  <si>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</si>
  <si>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</si>
  <si>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</si>
  <si>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</si>
  <si>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</si>
  <si>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</si>
  <si>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</si>
  <si>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</si>
  <si>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</si>
  <si>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</si>
  <si>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</si>
  <si>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</si>
  <si>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</si>
  <si>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</si>
  <si>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</si>
  <si>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</si>
  <si>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</si>
  <si>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</si>
  <si>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</si>
  <si>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</si>
  <si>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</si>
  <si>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</si>
  <si>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</si>
  <si>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</si>
  <si>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</si>
  <si>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</si>
  <si>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</si>
  <si>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</si>
  <si>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</si>
  <si>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</si>
  <si>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</si>
  <si>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</si>
  <si>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</si>
  <si>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</si>
  <si>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</si>
  <si>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</si>
  <si>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</si>
  <si>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</si>
  <si>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</si>
  <si>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</si>
  <si>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</si>
  <si>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</si>
  <si>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</si>
  <si>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</si>
  <si>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</si>
  <si>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</si>
  <si>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</si>
  <si>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</si>
  <si>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</si>
  <si>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</si>
  <si>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</si>
  <si>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</si>
  <si>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</si>
  <si>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</si>
  <si>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</si>
  <si>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</si>
  <si>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</si>
  <si>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</si>
  <si>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</si>
  <si>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</si>
  <si>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</si>
  <si>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</si>
  <si>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</si>
  <si>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</si>
  <si>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</si>
  <si>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</si>
  <si>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</si>
  <si>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</si>
  <si>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</si>
  <si>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</si>
  <si>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</si>
  <si>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</si>
  <si>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</si>
  <si>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</si>
  <si>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</si>
  <si>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</si>
  <si>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</si>
  <si>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</si>
  <si>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</si>
  <si>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</si>
  <si>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</si>
  <si>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</si>
  <si>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</si>
  <si>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</si>
  <si>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</si>
  <si>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</si>
  <si>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</si>
  <si>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</si>
  <si>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</si>
  <si>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</si>
  <si>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</si>
  <si>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</si>
  <si>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</si>
  <si>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</si>
  <si>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</si>
  <si>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</si>
  <si>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</si>
  <si>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</si>
  <si>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</si>
  <si>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</si>
  <si>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</si>
  <si>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</si>
  <si>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</si>
  <si>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</si>
  <si>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</si>
  <si>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</si>
  <si>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</si>
  <si>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</si>
  <si>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</si>
  <si>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</si>
  <si>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</si>
  <si>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</si>
  <si>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</si>
  <si>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</si>
  <si>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</si>
  <si>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</si>
  <si>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</si>
  <si>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</si>
  <si>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</si>
  <si>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</si>
  <si>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</si>
  <si>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</si>
  <si>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</si>
  <si>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</si>
  <si>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</si>
  <si>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</si>
  <si>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</si>
  <si>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</si>
  <si>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</si>
  <si>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</si>
  <si>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</si>
  <si>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</si>
  <si>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</si>
  <si>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</si>
  <si>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</si>
  <si>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</si>
  <si>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</si>
  <si>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</si>
  <si>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</si>
  <si>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</si>
  <si>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</si>
  <si>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</si>
  <si>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</si>
  <si>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</si>
  <si>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</si>
  <si>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</si>
  <si>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</si>
  <si>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</si>
  <si>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</si>
  <si>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</si>
  <si>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</si>
  <si>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</si>
  <si>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</si>
  <si>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</si>
  <si>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</si>
  <si>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</si>
  <si>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</si>
  <si>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</si>
  <si>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</si>
  <si>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</si>
  <si>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</si>
  <si>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</si>
  <si>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</si>
  <si>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</si>
  <si>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</si>
  <si>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</si>
  <si>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</si>
  <si>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</si>
  <si>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</si>
  <si>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</si>
  <si>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</si>
  <si>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</si>
  <si>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</si>
  <si>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</si>
  <si>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</si>
  <si>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</si>
  <si>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</si>
  <si>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</si>
  <si>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</si>
  <si>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</si>
  <si>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</si>
  <si>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</si>
  <si>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</si>
  <si>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</si>
  <si>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</si>
  <si>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</si>
  <si>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</si>
  <si>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</si>
  <si>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</si>
  <si>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</si>
  <si>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</si>
  <si>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</si>
  <si>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</si>
  <si>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</si>
  <si>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</si>
  <si>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</si>
  <si>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</si>
  <si>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</si>
  <si>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</si>
  <si>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</si>
  <si>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</si>
  <si>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</si>
  <si>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</si>
  <si>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</si>
  <si>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</si>
  <si>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</si>
  <si>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</si>
  <si>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</si>
  <si>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</si>
  <si>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</si>
  <si>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</si>
  <si>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</si>
  <si>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</si>
  <si>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</si>
  <si>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</si>
  <si>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</si>
  <si>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</si>
  <si>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</si>
  <si>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</si>
  <si>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</si>
  <si>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</si>
  <si>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</si>
  <si>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</si>
  <si>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</si>
  <si>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</si>
  <si>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</si>
  <si>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</si>
  <si>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</si>
  <si>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</si>
  <si>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</si>
  <si>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</si>
  <si>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</si>
  <si>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</si>
  <si>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</si>
  <si>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</si>
  <si>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</si>
  <si>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</si>
  <si>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</si>
  <si>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</si>
  <si>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</si>
  <si>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</si>
  <si>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</si>
  <si>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</si>
  <si>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</si>
  <si>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</si>
  <si>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</si>
  <si>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</si>
  <si>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</si>
  <si>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</si>
  <si>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</si>
  <si>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</si>
  <si>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</si>
  <si>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</si>
  <si>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</si>
  <si>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</si>
  <si>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</si>
  <si>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</si>
  <si>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</si>
  <si>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</si>
  <si>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</si>
  <si>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</si>
  <si>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</si>
  <si>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</si>
  <si>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</si>
  <si>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</si>
  <si>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</si>
  <si>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</si>
  <si>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</si>
  <si>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</si>
  <si>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</si>
  <si>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</si>
  <si>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</si>
  <si>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</si>
  <si>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</si>
  <si>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</si>
  <si>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</si>
  <si>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</si>
  <si>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</si>
  <si>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</si>
  <si>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</si>
  <si>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</si>
  <si>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</si>
  <si>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</si>
  <si>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</si>
  <si>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</si>
  <si>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</si>
  <si>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</si>
  <si>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</si>
  <si>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</si>
  <si>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</si>
  <si>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</si>
  <si>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</si>
  <si>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</si>
  <si>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</si>
  <si>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</si>
  <si>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</si>
  <si>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</si>
  <si>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</si>
  <si>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</si>
  <si>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</si>
  <si>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</si>
  <si>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</si>
  <si>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</si>
  <si>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</si>
  <si>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</si>
  <si>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</si>
  <si>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</si>
  <si>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</si>
  <si>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</si>
  <si>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</si>
  <si>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</si>
  <si>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</si>
  <si>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</si>
  <si>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</si>
  <si>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</si>
  <si>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</si>
  <si>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</si>
  <si>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</si>
  <si>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</si>
  <si>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</si>
  <si>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</si>
  <si>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</si>
  <si>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</si>
  <si>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</si>
  <si>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</si>
  <si>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</si>
  <si>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</si>
  <si>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</si>
  <si>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</si>
  <si>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</si>
  <si>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</si>
  <si>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</si>
  <si>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</si>
  <si>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</si>
  <si>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</si>
  <si>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</si>
  <si>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</si>
  <si>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</si>
  <si>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</si>
  <si>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</si>
  <si>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</si>
  <si>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</si>
  <si>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</si>
  <si>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</si>
  <si>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</si>
  <si>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</si>
  <si>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</si>
  <si>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</si>
  <si>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</si>
  <si>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</si>
  <si>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</si>
  <si>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</si>
  <si>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</si>
  <si>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</si>
  <si>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</si>
  <si>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</si>
  <si>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</si>
  <si>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</si>
  <si>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</si>
  <si>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</si>
  <si>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</si>
  <si>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</si>
  <si>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</si>
  <si>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</si>
  <si>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</si>
  <si>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</si>
  <si>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</si>
  <si>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</si>
  <si>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</si>
  <si>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</si>
  <si>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</si>
  <si>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</si>
  <si>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</si>
  <si>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</si>
  <si>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</si>
  <si>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</si>
  <si>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</si>
  <si>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</si>
  <si>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</si>
  <si>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</si>
  <si>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</si>
  <si>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</si>
  <si>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</si>
  <si>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</si>
  <si>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</si>
  <si>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</si>
  <si>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</si>
  <si>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</si>
  <si>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</si>
  <si>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</si>
  <si>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</si>
  <si>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</si>
  <si>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</si>
  <si>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</si>
  <si>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</si>
  <si>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</si>
  <si>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</si>
  <si>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</si>
  <si>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</si>
  <si>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</si>
  <si>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</si>
  <si>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</si>
  <si>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</si>
  <si>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</si>
  <si>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</si>
  <si>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</si>
  <si>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</si>
  <si>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</si>
  <si>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</si>
  <si>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</si>
  <si>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</si>
  <si>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</si>
  <si>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</si>
  <si>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</si>
  <si>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</si>
  <si>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</si>
  <si>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</si>
  <si>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</si>
  <si>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</si>
  <si>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</si>
  <si>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</si>
  <si>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</si>
  <si>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</si>
  <si>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</si>
  <si>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</si>
  <si>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</si>
  <si>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</si>
  <si>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</si>
  <si>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</si>
  <si>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</si>
  <si>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</si>
  <si>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</si>
  <si>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</si>
  <si>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</si>
  <si>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</si>
  <si>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</si>
  <si>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</si>
  <si>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</si>
  <si>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</si>
  <si>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</si>
  <si>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</si>
  <si>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</si>
  <si>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</si>
  <si>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</si>
  <si>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</si>
  <si>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</si>
  <si>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</si>
  <si>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</si>
  <si>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</si>
  <si>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</si>
  <si>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</si>
  <si>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</si>
  <si>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</si>
  <si>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</si>
  <si>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</si>
  <si>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</si>
  <si>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</si>
  <si>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</si>
  <si>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</si>
  <si>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</si>
  <si>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</si>
  <si>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</si>
  <si>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</si>
  <si>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</si>
  <si>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</si>
  <si>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</si>
  <si>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</si>
  <si>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</si>
  <si>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</si>
  <si>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</si>
  <si>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</si>
  <si>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</si>
  <si>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</si>
  <si>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</si>
  <si>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</si>
  <si>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</si>
  <si>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</si>
  <si>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</si>
  <si>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</si>
  <si>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</si>
  <si>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</si>
  <si>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</si>
  <si>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</si>
  <si>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</si>
  <si>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</si>
  <si>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</si>
  <si>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</si>
  <si>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</si>
  <si>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</si>
  <si>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</si>
  <si>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</si>
  <si>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</si>
  <si>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</si>
  <si>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</si>
  <si>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</si>
  <si>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</si>
  <si>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</si>
  <si>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</si>
  <si>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</si>
  <si>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</si>
  <si>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</si>
  <si>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</si>
  <si>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</si>
  <si>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</si>
  <si>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</si>
  <si>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</si>
  <si>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</si>
  <si>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</si>
  <si>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</si>
  <si>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</si>
  <si>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</si>
  <si>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</si>
  <si>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</si>
  <si>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</si>
  <si>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</si>
  <si>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</si>
  <si>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</si>
  <si>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</si>
  <si>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</si>
  <si>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</si>
  <si>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</si>
  <si>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</si>
  <si>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</si>
  <si>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</si>
  <si>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</si>
  <si>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</si>
  <si>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</si>
  <si>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</si>
  <si>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</si>
  <si>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</si>
  <si>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</si>
  <si>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</si>
  <si>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</si>
  <si>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</si>
  <si>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</si>
  <si>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</si>
  <si>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</si>
  <si>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</si>
  <si>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</si>
  <si>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</si>
  <si>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</si>
  <si>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</si>
  <si>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</si>
  <si>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</si>
  <si>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</si>
  <si>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</si>
  <si>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</si>
  <si>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</si>
  <si>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</si>
  <si>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</si>
  <si>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</si>
  <si>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</si>
  <si>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</si>
  <si>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</si>
  <si>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</si>
  <si>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</si>
  <si>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</si>
  <si>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</si>
  <si>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</si>
  <si>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</si>
  <si>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</si>
  <si>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</si>
  <si>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</si>
  <si>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</si>
  <si>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</si>
  <si>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</si>
  <si>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</si>
  <si>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</si>
  <si>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</si>
  <si>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</si>
  <si>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</si>
  <si>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</si>
  <si>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</si>
  <si>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</si>
  <si>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</si>
  <si>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</si>
  <si>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</si>
  <si>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</si>
  <si>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</si>
  <si>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</si>
  <si>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</si>
  <si>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</si>
  <si>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</si>
  <si>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</si>
  <si>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</si>
  <si>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</si>
  <si>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</si>
  <si>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</si>
  <si>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</si>
  <si>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</si>
  <si>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</si>
  <si>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</si>
  <si>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</si>
  <si>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</si>
  <si>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</si>
  <si>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</si>
  <si>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</si>
  <si>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</si>
  <si>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</si>
  <si>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</si>
  <si>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</si>
  <si>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</si>
  <si>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</si>
  <si>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</si>
  <si>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</si>
  <si>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</si>
  <si>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</si>
  <si>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</si>
  <si>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</si>
  <si>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</si>
  <si>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</si>
  <si>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</si>
  <si>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</si>
  <si>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</si>
  <si>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</si>
  <si>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</si>
  <si>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</si>
  <si>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</si>
  <si>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</si>
  <si>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</si>
  <si>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</si>
  <si>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</si>
  <si>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</si>
  <si>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</si>
  <si>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</si>
  <si>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</si>
  <si>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</si>
  <si>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</si>
  <si>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</si>
  <si>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</si>
  <si>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</si>
  <si>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</si>
  <si>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</si>
  <si>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</si>
  <si>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</si>
  <si>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</si>
  <si>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</si>
  <si>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</si>
  <si>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</si>
  <si>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</si>
  <si>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</si>
  <si>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</si>
  <si>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</si>
  <si>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</si>
  <si>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</si>
  <si>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</si>
  <si>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</si>
  <si>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</si>
  <si>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</si>
  <si>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</si>
  <si>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</si>
  <si>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</si>
  <si>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</si>
  <si>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</si>
  <si>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</si>
  <si>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</si>
  <si>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</si>
  <si>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</si>
  <si>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</si>
  <si>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</si>
  <si>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</si>
  <si>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</si>
  <si>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</si>
  <si>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</si>
  <si>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</si>
  <si>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</si>
  <si>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</si>
  <si>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</si>
  <si>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</si>
  <si>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</si>
  <si>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</si>
  <si>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</si>
  <si>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</si>
  <si>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</si>
  <si>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</si>
  <si>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</si>
  <si>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</si>
  <si>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</si>
  <si>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</si>
  <si>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</si>
  <si>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</si>
  <si>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</si>
  <si>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</si>
  <si>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</si>
  <si>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</si>
  <si>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</si>
  <si>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</si>
  <si>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</si>
  <si>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</si>
  <si>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</si>
  <si>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</si>
  <si>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</si>
  <si>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</si>
  <si>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</si>
  <si>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</si>
  <si>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</si>
  <si>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</si>
  <si>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</si>
  <si>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</si>
  <si>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</si>
  <si>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</si>
  <si>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</si>
  <si>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</si>
  <si>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</si>
  <si>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</si>
  <si>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</si>
  <si>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</si>
  <si>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</si>
  <si>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</si>
  <si>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</si>
  <si>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</si>
  <si>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</si>
  <si>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</si>
  <si>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</si>
  <si>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</si>
  <si>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</si>
  <si>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</si>
  <si>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</si>
  <si>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</si>
  <si>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</si>
  <si>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</si>
  <si>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</si>
  <si>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</si>
  <si>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</si>
  <si>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</si>
  <si>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</si>
  <si>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</si>
  <si>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</si>
  <si>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</si>
  <si>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</si>
  <si>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</si>
  <si>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</si>
  <si>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</si>
  <si>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</si>
  <si>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</si>
  <si>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</si>
  <si>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</si>
  <si>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</si>
  <si>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</si>
  <si>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</si>
  <si>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</si>
  <si>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</si>
  <si>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</si>
  <si>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</si>
  <si>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</si>
  <si>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</si>
  <si>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</si>
  <si>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</si>
  <si>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</si>
  <si>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</si>
  <si>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</si>
  <si>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</si>
  <si>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</si>
  <si>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</si>
  <si>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</si>
  <si>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</si>
  <si>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</si>
  <si>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</si>
  <si>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</si>
  <si>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</si>
  <si>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</si>
  <si>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</si>
  <si>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</si>
  <si>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</si>
  <si>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</si>
  <si>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</si>
  <si>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</si>
  <si>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</si>
  <si>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</si>
  <si>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</si>
  <si>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</si>
  <si>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</si>
  <si>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</si>
  <si>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</si>
  <si>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</si>
  <si>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</si>
  <si>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</si>
  <si>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</si>
  <si>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</si>
  <si>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</si>
  <si>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</si>
  <si>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</si>
  <si>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</si>
  <si>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</si>
  <si>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</si>
  <si>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</si>
  <si>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</si>
  <si>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</si>
  <si>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</si>
  <si>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</si>
  <si>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</si>
  <si>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</si>
  <si>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</si>
  <si>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</si>
  <si>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</si>
  <si>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</si>
  <si>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</si>
  <si>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</si>
  <si>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</si>
  <si>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</si>
  <si>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</si>
  <si>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</si>
  <si>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</si>
  <si>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</si>
  <si>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</si>
  <si>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</si>
  <si>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</si>
  <si>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</si>
  <si>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</si>
  <si>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</si>
  <si>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</si>
  <si>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</si>
  <si>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</si>
  <si>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</si>
  <si>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</si>
  <si>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</si>
  <si>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</si>
  <si>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</si>
  <si>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</si>
  <si>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</si>
  <si>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</si>
  <si>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</si>
  <si>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</si>
  <si>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</si>
  <si>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</si>
  <si>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</si>
  <si>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</si>
  <si>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</si>
  <si>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</si>
  <si>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</si>
  <si>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</si>
  <si>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</si>
  <si>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</si>
  <si>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</si>
  <si>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</si>
  <si>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</si>
  <si>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</si>
  <si>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</si>
  <si>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</si>
  <si>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</si>
  <si>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</si>
  <si>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</si>
  <si>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</si>
  <si>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</si>
  <si>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</si>
  <si>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</si>
  <si>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</si>
  <si>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</si>
  <si>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</si>
  <si>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</si>
  <si>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</si>
  <si>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</si>
  <si>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</si>
  <si>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</si>
  <si>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</si>
  <si>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</si>
  <si>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</si>
  <si>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</si>
  <si>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</si>
  <si>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</si>
  <si>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</si>
  <si>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</si>
  <si>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</si>
  <si>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</si>
  <si>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</si>
  <si>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</si>
  <si>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</si>
  <si>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</si>
  <si>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</si>
  <si>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</si>
  <si>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</si>
  <si>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</si>
  <si>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</si>
  <si>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</si>
  <si>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</si>
  <si>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</si>
  <si>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</si>
  <si>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</si>
  <si>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</si>
  <si>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</si>
  <si>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</si>
  <si>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</si>
  <si>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</si>
  <si>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</si>
  <si>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</si>
  <si>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</si>
  <si>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</si>
  <si>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</si>
  <si>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</si>
  <si>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</si>
  <si>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</si>
  <si>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</si>
  <si>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</si>
  <si>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</si>
  <si>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</si>
  <si>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</si>
  <si>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</si>
  <si>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</si>
  <si>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</si>
  <si>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</si>
  <si>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</si>
  <si>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</si>
  <si>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</si>
  <si>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</si>
  <si>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</si>
  <si>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</si>
  <si>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</si>
  <si>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</si>
  <si>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</si>
  <si>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</si>
  <si>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</si>
  <si>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</si>
  <si>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</si>
  <si>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</si>
  <si>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</si>
  <si>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</si>
  <si>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</si>
  <si>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</si>
  <si>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</si>
  <si>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</si>
  <si>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</si>
  <si>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</si>
  <si>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</si>
  <si>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</si>
  <si>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</si>
  <si>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</si>
  <si>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</si>
  <si>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</si>
  <si>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</si>
  <si>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</si>
  <si>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</si>
  <si>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</si>
  <si>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</si>
  <si>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</si>
  <si>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</si>
  <si>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</si>
  <si>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</si>
  <si>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</si>
  <si>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</si>
  <si>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</si>
  <si>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</si>
  <si>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</si>
  <si>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</si>
  <si>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</si>
  <si>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</si>
  <si>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</si>
  <si>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</si>
  <si>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</si>
  <si>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</si>
  <si>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</si>
  <si>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</si>
  <si>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</si>
  <si>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</si>
  <si>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</si>
  <si>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</si>
  <si>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</si>
  <si>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</si>
  <si>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</si>
  <si>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</si>
  <si>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</si>
  <si>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</si>
  <si>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</si>
  <si>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</si>
  <si>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</si>
  <si>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</si>
  <si>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</si>
  <si>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</si>
  <si>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</si>
  <si>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</si>
  <si>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</si>
  <si>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</si>
  <si>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</si>
  <si>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</si>
  <si>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</si>
  <si>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</si>
  <si>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</si>
  <si>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</si>
  <si>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</si>
  <si>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</si>
  <si>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</si>
  <si>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</si>
  <si>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</si>
  <si>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</si>
  <si>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</si>
  <si>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</si>
  <si>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</si>
  <si>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</si>
  <si>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</si>
  <si>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</si>
  <si>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</si>
  <si>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</si>
  <si>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</si>
  <si>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</si>
  <si>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</si>
  <si>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</si>
  <si>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</si>
  <si>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</si>
  <si>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</si>
  <si>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</si>
  <si>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</si>
  <si>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</si>
  <si>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</si>
  <si>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</si>
  <si>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</si>
  <si>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</si>
  <si>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</si>
  <si>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</si>
  <si>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</si>
  <si>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</si>
  <si>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</si>
  <si>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</si>
  <si>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</si>
  <si>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</si>
  <si>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</si>
  <si>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</si>
  <si>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</si>
  <si>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</si>
  <si>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</si>
  <si>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</si>
  <si>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</si>
  <si>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</si>
  <si>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</si>
  <si>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</si>
  <si>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</si>
  <si>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</si>
  <si>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</si>
  <si>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</si>
  <si>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</si>
  <si>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</si>
  <si>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</si>
  <si>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</si>
  <si>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</si>
  <si>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</si>
  <si>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</si>
  <si>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</si>
  <si>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</si>
  <si>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</si>
  <si>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</si>
  <si>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</si>
  <si>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</si>
  <si>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</si>
  <si>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</si>
  <si>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</si>
  <si>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</si>
  <si>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</si>
  <si>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</si>
  <si>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</si>
  <si>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</si>
  <si>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</si>
  <si>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</si>
  <si>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</si>
  <si>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</si>
  <si>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</si>
  <si>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</si>
  <si>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</si>
  <si>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</si>
  <si>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</si>
  <si>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</si>
  <si>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</si>
  <si>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</si>
  <si>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</si>
  <si>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</si>
  <si>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</si>
  <si>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</si>
  <si>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</si>
  <si>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</si>
  <si>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</si>
  <si>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</si>
  <si>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</si>
  <si>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</si>
  <si>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</si>
  <si>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</si>
  <si>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</si>
  <si>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</si>
  <si>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</si>
  <si>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</si>
  <si>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</si>
  <si>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</si>
  <si>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</si>
  <si>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</si>
  <si>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</si>
  <si>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</si>
  <si>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</si>
  <si>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</si>
  <si>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</si>
  <si>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</si>
  <si>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</si>
  <si>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</si>
  <si>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</si>
  <si>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</si>
  <si>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</si>
  <si>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</si>
  <si>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</si>
  <si>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</si>
  <si>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</si>
  <si>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</si>
  <si>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</si>
  <si>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</si>
  <si>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</si>
  <si>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</si>
  <si>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</si>
  <si>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</si>
  <si>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</si>
  <si>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</si>
  <si>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</si>
  <si>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</si>
  <si>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</si>
  <si>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</si>
  <si>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</si>
  <si>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</si>
  <si>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</si>
  <si>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</si>
  <si>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</si>
  <si>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</si>
  <si>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</si>
  <si>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</si>
  <si>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</si>
  <si>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</si>
  <si>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</si>
  <si>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</si>
  <si>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</si>
  <si>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</si>
  <si>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</si>
  <si>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</si>
  <si>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</si>
  <si>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</si>
  <si>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</si>
  <si>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</si>
  <si>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</si>
  <si>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</si>
  <si>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</si>
  <si>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</si>
  <si>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</si>
  <si>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</si>
  <si>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</si>
  <si>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</si>
  <si>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</si>
  <si>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</si>
  <si>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</si>
  <si>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</si>
  <si>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</si>
  <si>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</si>
  <si>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</si>
  <si>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</si>
  <si>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</si>
  <si>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</si>
  <si>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</si>
  <si>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</si>
  <si>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</si>
  <si>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</si>
  <si>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</si>
  <si>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</si>
  <si>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</si>
  <si>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</si>
  <si>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</si>
  <si>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</si>
  <si>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</si>
  <si>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</si>
  <si>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</si>
  <si>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</si>
  <si>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</si>
  <si>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</si>
  <si>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</si>
  <si>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</si>
  <si>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</si>
  <si>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</si>
  <si>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</si>
  <si>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</si>
  <si>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</si>
  <si>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</si>
  <si>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</si>
  <si>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</si>
  <si>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</si>
  <si>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</si>
  <si>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</si>
  <si>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</si>
  <si>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</si>
  <si>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</si>
  <si>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</si>
  <si>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</si>
  <si>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</si>
  <si>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</si>
  <si>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</si>
  <si>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</si>
  <si>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</si>
  <si>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</si>
  <si>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</si>
  <si>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</si>
  <si>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</si>
  <si>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</si>
  <si>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</si>
  <si>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</si>
  <si>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</si>
  <si>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</si>
  <si>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</si>
  <si>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</si>
  <si>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</si>
  <si>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</si>
  <si>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</si>
  <si>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</si>
  <si>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</si>
  <si>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</si>
  <si>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</si>
  <si>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</si>
  <si>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</si>
  <si>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</si>
  <si>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</si>
  <si>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</si>
  <si>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</si>
  <si>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</si>
  <si>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</si>
  <si>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</si>
  <si>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</si>
  <si>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</si>
  <si>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</si>
  <si>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</si>
  <si>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</si>
  <si>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</si>
  <si>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</si>
  <si>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</si>
  <si>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</si>
  <si>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</si>
  <si>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</si>
  <si>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</si>
  <si>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</si>
  <si>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</si>
  <si>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</si>
  <si>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</si>
  <si>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</si>
  <si>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</si>
  <si>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</si>
  <si>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</si>
  <si>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</si>
  <si>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</si>
  <si>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</si>
  <si>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</si>
  <si>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</si>
  <si>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</si>
  <si>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</si>
  <si>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</si>
  <si>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</si>
  <si>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</si>
  <si>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</si>
  <si>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</si>
  <si>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</si>
  <si>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</si>
  <si>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</si>
  <si>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</si>
  <si>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</si>
  <si>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</si>
  <si>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</si>
  <si>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</si>
  <si>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</si>
  <si>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</si>
  <si>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</si>
  <si>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</si>
  <si>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</si>
  <si>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</si>
  <si>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</si>
  <si>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</si>
  <si>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</si>
  <si>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</si>
  <si>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</si>
  <si>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</si>
  <si>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</si>
  <si>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</si>
  <si>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</si>
  <si>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</si>
  <si>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</si>
  <si>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</si>
  <si>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</si>
  <si>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</si>
  <si>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</si>
  <si>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</si>
  <si>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</si>
  <si>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</si>
  <si>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</si>
  <si>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</si>
  <si>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</si>
  <si>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</si>
  <si>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</si>
  <si>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</si>
  <si>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</si>
  <si>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</si>
  <si>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</si>
  <si>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</si>
  <si>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</si>
  <si>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</si>
  <si>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</si>
  <si>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</si>
  <si>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</si>
  <si>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</si>
  <si>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</si>
  <si>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</si>
  <si>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</si>
  <si>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</si>
  <si>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</si>
  <si>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</si>
  <si>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</si>
  <si>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</si>
  <si>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</si>
  <si>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</si>
  <si>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</si>
  <si>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</si>
  <si>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</si>
  <si>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</si>
  <si>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</si>
  <si>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</si>
  <si>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</si>
  <si>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</si>
  <si>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</si>
  <si>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</si>
  <si>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</si>
  <si>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</si>
  <si>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</si>
  <si>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</si>
  <si>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</si>
  <si>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</si>
  <si>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</si>
  <si>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</si>
  <si>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</si>
  <si>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</si>
  <si>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</si>
  <si>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</si>
  <si>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</si>
  <si>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</si>
  <si>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</si>
  <si>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</si>
  <si>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</si>
  <si>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</si>
  <si>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</si>
  <si>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</si>
  <si>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</si>
  <si>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</si>
  <si>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</si>
  <si>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</si>
  <si>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</si>
  <si>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</si>
  <si>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</si>
  <si>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</si>
  <si>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</si>
  <si>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</si>
  <si>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</si>
  <si>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</si>
  <si>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</si>
  <si>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</si>
  <si>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</si>
  <si>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</si>
  <si>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</si>
  <si>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</si>
  <si>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</si>
  <si>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</si>
  <si>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</si>
  <si>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</si>
  <si>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</si>
  <si>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</si>
  <si>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</si>
  <si>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</si>
  <si>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</si>
  <si>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</si>
  <si>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</si>
  <si>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</si>
  <si>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</si>
  <si>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</si>
  <si>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</si>
  <si>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</si>
  <si>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</si>
  <si>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</si>
  <si>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</si>
  <si>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</si>
  <si>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</si>
  <si>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</si>
  <si>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</si>
  <si>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</si>
  <si>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</si>
  <si>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</si>
  <si>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</si>
  <si>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</si>
  <si>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</si>
  <si>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</si>
  <si>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</si>
  <si>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</si>
  <si>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</si>
  <si>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</si>
  <si>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</si>
  <si>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</si>
  <si>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</si>
  <si>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</si>
  <si>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</si>
  <si>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</si>
  <si>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</si>
  <si>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</si>
  <si>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</si>
  <si>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</si>
  <si>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</si>
  <si>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</si>
  <si>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</si>
  <si>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</si>
  <si>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</si>
  <si>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</si>
  <si>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</si>
  <si>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</si>
  <si>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</si>
  <si>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</si>
  <si>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</si>
  <si>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</si>
  <si>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</si>
  <si>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</si>
  <si>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</si>
  <si>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</si>
  <si>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</si>
  <si>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</si>
  <si>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</si>
  <si>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</si>
  <si>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</si>
  <si>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</si>
  <si>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</si>
  <si>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</si>
  <si>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</si>
  <si>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</si>
  <si>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</si>
  <si>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</si>
  <si>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</si>
  <si>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</si>
  <si>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</si>
  <si>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</si>
  <si>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</si>
  <si>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</si>
  <si>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</si>
  <si>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</si>
  <si>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</si>
  <si>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</si>
  <si>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</si>
  <si>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</si>
  <si>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</si>
  <si>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</si>
  <si>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</si>
  <si>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</si>
  <si>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</si>
  <si>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</si>
  <si>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</si>
  <si>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</si>
  <si>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</si>
  <si>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</si>
  <si>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</si>
  <si>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</si>
  <si>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</si>
  <si>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</si>
  <si>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</si>
  <si>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</si>
  <si>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</si>
  <si>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</si>
  <si>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</si>
  <si>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</si>
  <si>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</si>
  <si>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</si>
  <si>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</si>
  <si>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</si>
  <si>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</si>
  <si>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</si>
  <si>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</si>
  <si>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</si>
  <si>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</si>
  <si>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</si>
  <si>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</si>
  <si>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</si>
  <si>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</si>
  <si>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</si>
  <si>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</si>
  <si>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</si>
  <si>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</si>
  <si>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</si>
  <si>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</si>
  <si>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</si>
  <si>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</si>
  <si>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</si>
  <si>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</si>
  <si>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</si>
  <si>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</si>
  <si>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</si>
  <si>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</si>
  <si>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</si>
  <si>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</si>
  <si>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</si>
  <si>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</si>
  <si>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</si>
  <si>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</si>
  <si>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</si>
  <si>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</si>
  <si>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</si>
  <si>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</si>
  <si>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</si>
  <si>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</si>
  <si>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</si>
  <si>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</si>
  <si>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</si>
  <si>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</si>
  <si>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</si>
  <si>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</si>
  <si>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</si>
  <si>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</si>
  <si>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</si>
  <si>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</si>
  <si>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</si>
  <si>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</si>
  <si>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</si>
  <si>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</si>
  <si>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</si>
  <si>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</si>
  <si>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</si>
  <si>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</si>
  <si>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</si>
  <si>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</si>
  <si>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</si>
  <si>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</si>
  <si>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</si>
  <si>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</si>
  <si>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</si>
  <si>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</si>
  <si>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</si>
  <si>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</si>
  <si>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</si>
  <si>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</si>
  <si>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</si>
  <si>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</si>
  <si>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</si>
  <si>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</si>
  <si>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</si>
  <si>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</si>
  <si>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</si>
  <si>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</si>
  <si>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</si>
  <si>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</si>
  <si>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</si>
  <si>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</si>
  <si>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</si>
  <si>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</si>
  <si>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</si>
  <si>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</si>
  <si>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</si>
  <si>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</si>
  <si>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</si>
  <si>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</si>
  <si>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</si>
  <si>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</si>
  <si>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</si>
  <si>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</si>
  <si>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</si>
  <si>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</si>
  <si>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</si>
  <si>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</si>
  <si>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</si>
  <si>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</si>
  <si>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</si>
  <si>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</si>
  <si>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</si>
  <si>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</si>
  <si>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</si>
  <si>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</si>
  <si>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</si>
  <si>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</si>
  <si>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</si>
  <si>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</si>
  <si>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</si>
  <si>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</si>
  <si>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</si>
  <si>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</si>
  <si>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</si>
  <si>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</si>
  <si>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</si>
  <si>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</si>
  <si>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</si>
  <si>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</si>
  <si>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</si>
  <si>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</si>
  <si>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</si>
  <si>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</si>
  <si>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</si>
  <si>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</si>
  <si>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</si>
  <si>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</si>
  <si>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</si>
  <si>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</si>
  <si>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</si>
  <si>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</si>
  <si>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</si>
  <si>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</si>
  <si>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</si>
  <si>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</si>
  <si>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</si>
  <si>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</si>
  <si>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</si>
  <si>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</si>
  <si>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</si>
  <si>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</si>
  <si>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</si>
  <si>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</si>
  <si>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</si>
  <si>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</si>
  <si>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</si>
  <si>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</si>
  <si>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</si>
  <si>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</si>
  <si>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</si>
  <si>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</si>
  <si>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</si>
  <si>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</si>
  <si>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</si>
  <si>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</si>
  <si>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</si>
  <si>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</si>
  <si>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</si>
  <si>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</si>
  <si>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</si>
  <si>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</si>
  <si>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</si>
  <si>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</si>
  <si>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</si>
  <si>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</si>
  <si>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</si>
  <si>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</si>
  <si>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</si>
  <si>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</si>
  <si>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</si>
  <si>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</si>
  <si>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</si>
  <si>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</si>
  <si>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</si>
  <si>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</si>
  <si>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</si>
  <si>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</si>
  <si>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</si>
  <si>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</si>
  <si>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</si>
  <si>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</si>
  <si>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</si>
  <si>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</si>
  <si>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</si>
  <si>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</si>
  <si>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</si>
  <si>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</si>
  <si>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</si>
  <si>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</si>
  <si>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</si>
  <si>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</si>
  <si>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</si>
  <si>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</si>
  <si>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</si>
  <si>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</si>
  <si>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</si>
  <si>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</si>
  <si>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</si>
  <si>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</si>
  <si>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</si>
  <si>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</si>
  <si>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</si>
  <si>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</si>
  <si>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</si>
  <si>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</si>
  <si>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</si>
  <si>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</si>
  <si>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</si>
  <si>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</si>
  <si>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</si>
  <si>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</si>
  <si>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</si>
  <si>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</si>
  <si>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</si>
  <si>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</si>
  <si>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</si>
  <si>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</si>
  <si>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</si>
  <si>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</si>
  <si>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</si>
  <si>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</si>
  <si>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</si>
  <si>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</si>
  <si>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</si>
  <si>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</si>
  <si>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</si>
  <si>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</si>
  <si>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</si>
  <si>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</si>
  <si>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</si>
  <si>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</si>
  <si>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</si>
  <si>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</si>
  <si>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</si>
  <si>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</si>
  <si>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</si>
  <si>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</si>
  <si>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</si>
  <si>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</si>
  <si>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</si>
  <si>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</si>
  <si>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</si>
  <si>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</si>
  <si>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</si>
  <si>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</si>
  <si>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</si>
  <si>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</si>
  <si>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</si>
  <si>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</si>
  <si>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</si>
  <si>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</si>
  <si>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</si>
  <si>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</si>
  <si>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</si>
  <si>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</si>
  <si>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</si>
  <si>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</si>
  <si>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</si>
  <si>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</si>
  <si>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</si>
  <si>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</si>
  <si>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</si>
  <si>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</si>
  <si>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</si>
  <si>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</si>
  <si>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</si>
  <si>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</si>
  <si>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</si>
  <si>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</si>
  <si>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</si>
  <si>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</si>
  <si>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</si>
  <si>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</si>
  <si>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</si>
  <si>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</si>
  <si>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</si>
  <si>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</si>
  <si>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</si>
  <si>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</si>
  <si>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</si>
  <si>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</si>
  <si>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</si>
  <si>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</si>
  <si>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</si>
  <si>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</si>
  <si>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</si>
  <si>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</si>
  <si>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</si>
  <si>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</si>
  <si>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</si>
  <si>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</si>
  <si>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</si>
  <si>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</si>
  <si>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</si>
  <si>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</si>
  <si>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</si>
  <si>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</si>
  <si>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</si>
  <si>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</si>
  <si>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</si>
  <si>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</si>
  <si>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</si>
  <si>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</si>
  <si>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</si>
  <si>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</si>
  <si>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</si>
  <si>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</si>
  <si>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</si>
  <si>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</si>
  <si>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</si>
  <si>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</si>
  <si>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</si>
  <si>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</si>
  <si>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</si>
  <si>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</si>
  <si>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</si>
  <si>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</si>
  <si>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</si>
  <si>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</si>
  <si>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</si>
  <si>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</si>
  <si>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</si>
  <si>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</si>
  <si>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</si>
  <si>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</si>
  <si>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</si>
  <si>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</si>
  <si>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</si>
  <si>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</si>
  <si>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</si>
  <si>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</si>
  <si>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</si>
  <si>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</si>
  <si>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</si>
  <si>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</si>
  <si>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</si>
  <si>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</si>
  <si>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</si>
  <si>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</si>
  <si>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</si>
  <si>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</si>
  <si>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</si>
  <si>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</si>
  <si>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</si>
  <si>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</si>
  <si>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</si>
  <si>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</si>
  <si>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</si>
  <si>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</si>
  <si>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</si>
  <si>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</si>
  <si>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</si>
  <si>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</si>
  <si>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</si>
  <si>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</si>
  <si>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</si>
  <si>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</si>
  <si>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</si>
  <si>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</si>
  <si>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</si>
  <si>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</si>
  <si>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</si>
  <si>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</si>
  <si>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</si>
  <si>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</si>
  <si>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</si>
  <si>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</si>
  <si>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</si>
  <si>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</si>
  <si>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</si>
  <si>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</si>
  <si>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</si>
  <si>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</si>
  <si>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</si>
  <si>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</si>
  <si>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</si>
  <si>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</si>
  <si>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</si>
  <si>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</si>
  <si>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</si>
  <si>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</si>
  <si>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</si>
  <si>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</si>
  <si>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</si>
  <si>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</si>
  <si>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</si>
  <si>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</si>
  <si>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</si>
  <si>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</si>
  <si>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</si>
  <si>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</si>
  <si>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</si>
  <si>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</si>
  <si>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</si>
  <si>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</si>
  <si>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</si>
  <si>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</si>
  <si>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</si>
  <si>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</si>
  <si>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</si>
  <si>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</si>
  <si>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</si>
  <si>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</si>
  <si>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</si>
  <si>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</si>
  <si>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</si>
  <si>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</si>
  <si>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</si>
  <si>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</si>
  <si>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</si>
  <si>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</si>
  <si>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</si>
  <si>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</si>
  <si>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</si>
  <si>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</si>
  <si>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</si>
  <si>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</si>
  <si>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</si>
  <si>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</si>
  <si>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</si>
  <si>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</si>
  <si>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</si>
  <si>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</si>
  <si>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</si>
  <si>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</si>
  <si>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</si>
  <si>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</si>
  <si>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</si>
  <si>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</si>
  <si>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</si>
  <si>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</si>
  <si>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</si>
  <si>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</si>
  <si>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</si>
  <si>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</si>
  <si>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</si>
  <si>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</si>
  <si>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</si>
  <si>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</si>
  <si>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</si>
  <si>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</si>
  <si>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</si>
  <si>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</si>
  <si>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</si>
  <si>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</si>
  <si>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</si>
  <si>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</si>
  <si>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</si>
  <si>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</si>
  <si>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</si>
  <si>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</si>
  <si>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</si>
  <si>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</si>
  <si>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</si>
  <si>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</si>
  <si>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</si>
  <si>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</si>
  <si>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</si>
  <si>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</si>
  <si>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</si>
  <si>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</si>
  <si>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</si>
  <si>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</si>
  <si>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</si>
  <si>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</si>
  <si>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</si>
  <si>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</si>
  <si>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</si>
  <si>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</si>
  <si>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</si>
  <si>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</si>
  <si>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</si>
  <si>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</si>
  <si>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</si>
  <si>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</si>
  <si>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</si>
  <si>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</si>
  <si>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</si>
  <si>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</si>
  <si>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</si>
  <si>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</si>
  <si>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</si>
  <si>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</si>
  <si>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</si>
  <si>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</si>
  <si>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</si>
  <si>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</si>
  <si>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</si>
  <si>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</si>
  <si>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</si>
  <si>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</si>
  <si>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</si>
  <si>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</si>
  <si>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</si>
  <si>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</si>
  <si>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</si>
  <si>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</si>
  <si>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</si>
  <si>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</si>
  <si>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</si>
  <si>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</si>
  <si>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</si>
  <si>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</si>
  <si>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</si>
  <si>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</si>
  <si>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</si>
  <si>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</si>
  <si>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</si>
  <si>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</si>
  <si>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</si>
  <si>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</si>
  <si>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</si>
  <si>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</si>
  <si>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</si>
  <si>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</si>
  <si>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</si>
  <si>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</si>
  <si>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</si>
  <si>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</si>
  <si>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</si>
  <si>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</si>
  <si>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</si>
  <si>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</si>
  <si>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</si>
  <si>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</si>
  <si>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</si>
  <si>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</si>
  <si>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</si>
  <si>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</si>
  <si>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</si>
  <si>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</si>
  <si>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</si>
  <si>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</si>
  <si>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</si>
  <si>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</si>
  <si>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</si>
  <si>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</si>
  <si>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</si>
  <si>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</si>
  <si>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</si>
  <si>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</si>
  <si>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</si>
  <si>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</si>
  <si>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</si>
  <si>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</si>
  <si>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</si>
  <si>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</si>
  <si>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</si>
  <si>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</si>
  <si>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</si>
  <si>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</si>
  <si>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</si>
  <si>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</si>
  <si>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</si>
  <si>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</si>
  <si>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</si>
  <si>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</si>
  <si>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</si>
  <si>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</si>
  <si>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</si>
  <si>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</si>
  <si>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</si>
  <si>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</si>
  <si>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</si>
  <si>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</si>
  <si>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</si>
  <si>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</si>
  <si>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</si>
  <si>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</si>
  <si>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</si>
  <si>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</si>
  <si>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</si>
  <si>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</si>
  <si>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</si>
  <si>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</si>
  <si>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</si>
  <si>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</si>
  <si>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</si>
  <si>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</si>
  <si>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</si>
  <si>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</si>
  <si>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</si>
  <si>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</si>
  <si>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</si>
  <si>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</si>
  <si>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</si>
  <si>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</si>
  <si>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</si>
  <si>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</si>
  <si>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</si>
  <si>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</si>
  <si>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</si>
  <si>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</si>
  <si>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</si>
  <si>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</si>
  <si>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</si>
  <si>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</si>
  <si>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</si>
  <si>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</si>
  <si>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</si>
  <si>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</si>
  <si>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</si>
  <si>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</si>
  <si>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</si>
  <si>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</si>
  <si>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</si>
  <si>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</si>
  <si>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</si>
  <si>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</si>
  <si>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</si>
  <si>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</si>
  <si>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</si>
  <si>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</si>
  <si>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</si>
  <si>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</si>
  <si>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</si>
  <si>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</si>
  <si>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</si>
  <si>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</si>
  <si>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</si>
  <si>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</si>
  <si>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</si>
  <si>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</si>
  <si>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</si>
  <si>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</si>
  <si>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</si>
  <si>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</si>
  <si>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</si>
  <si>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</si>
  <si>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</si>
  <si>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</si>
  <si>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</si>
  <si>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</si>
  <si>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</si>
  <si>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</si>
  <si>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</si>
  <si>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</si>
  <si>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</si>
  <si>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</si>
  <si>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</si>
  <si>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</si>
  <si>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</si>
  <si>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</si>
  <si>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</si>
  <si>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</si>
  <si>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</si>
  <si>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</si>
  <si>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</si>
  <si>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</si>
  <si>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</si>
  <si>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</si>
  <si>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</si>
  <si>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</si>
  <si>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</si>
  <si>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</si>
  <si>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</si>
  <si>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</si>
  <si>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</si>
  <si>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</si>
  <si>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</si>
  <si>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</si>
  <si>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</si>
  <si>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</si>
  <si>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</si>
  <si>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</si>
  <si>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</si>
  <si>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</si>
  <si>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</si>
  <si>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</si>
  <si>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</si>
  <si>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</si>
  <si>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</si>
  <si>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</si>
  <si>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</si>
  <si>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</si>
  <si>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</si>
  <si>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</si>
  <si>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</si>
  <si>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</si>
  <si>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</si>
  <si>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</si>
  <si>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</si>
  <si>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</si>
  <si>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</si>
  <si>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</si>
  <si>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</si>
  <si>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</si>
  <si>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</si>
  <si>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</si>
  <si>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</si>
  <si>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</si>
  <si>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</si>
  <si>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</si>
  <si>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</si>
  <si>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</si>
  <si>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</si>
  <si>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</si>
  <si>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</si>
  <si>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</si>
  <si>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</si>
  <si>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</si>
  <si>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</si>
  <si>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</si>
  <si>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</si>
  <si>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</si>
  <si>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</si>
  <si>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</si>
  <si>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</si>
  <si>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</si>
  <si>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</si>
  <si>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</si>
  <si>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</si>
  <si>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</si>
  <si>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</si>
  <si>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</si>
  <si>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</si>
  <si>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</si>
  <si>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</si>
  <si>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</si>
  <si>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</si>
  <si>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</si>
  <si>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</si>
  <si>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</si>
  <si>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</si>
  <si>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</si>
  <si>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</si>
  <si>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</si>
  <si>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</si>
  <si>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</si>
  <si>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</si>
  <si>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</si>
  <si>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</si>
  <si>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</si>
  <si>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</si>
  <si>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</si>
  <si>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</si>
  <si>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</si>
  <si>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</si>
  <si>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</si>
  <si>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</si>
  <si>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</si>
  <si>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</si>
  <si>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</si>
  <si>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</si>
  <si>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</si>
  <si>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</si>
  <si>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</si>
  <si>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</si>
  <si>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</si>
  <si>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</si>
  <si>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</si>
  <si>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</si>
  <si>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</si>
  <si>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</si>
  <si>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</si>
  <si>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</si>
  <si>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</si>
  <si>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</si>
  <si>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</si>
  <si>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</si>
  <si>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</si>
  <si>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</si>
  <si>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</si>
  <si>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</si>
  <si>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</si>
  <si>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</si>
  <si>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</si>
  <si>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</si>
  <si>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</si>
  <si>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</si>
  <si>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</si>
  <si>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</si>
  <si>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</si>
  <si>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</si>
  <si>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</si>
  <si>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</si>
  <si>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</si>
  <si>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</si>
  <si>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</si>
  <si>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</si>
  <si>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</si>
  <si>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</si>
  <si>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</si>
  <si>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</si>
  <si>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</si>
  <si>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</si>
  <si>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</si>
  <si>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</si>
  <si>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</si>
  <si>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</si>
  <si>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</si>
  <si>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</si>
  <si>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</si>
  <si>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</si>
  <si>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</si>
  <si>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</si>
  <si>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</si>
  <si>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</si>
  <si>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</si>
  <si>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</si>
  <si>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</si>
  <si>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</si>
  <si>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</si>
  <si>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</si>
  <si>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</si>
  <si>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</si>
  <si>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</si>
  <si>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</si>
  <si>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</si>
  <si>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</si>
  <si>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</si>
  <si>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</si>
  <si>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</si>
  <si>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</si>
  <si>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</si>
  <si>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</si>
  <si>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</si>
  <si>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</si>
  <si>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</si>
  <si>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</si>
  <si>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</si>
  <si>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</si>
  <si>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</si>
  <si>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</si>
  <si>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</si>
  <si>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</si>
  <si>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</si>
  <si>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</si>
  <si>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</si>
  <si>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</si>
  <si>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</si>
  <si>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</si>
  <si>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</si>
  <si>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</si>
  <si>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</si>
  <si>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</si>
  <si>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</si>
  <si>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</si>
  <si>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</si>
  <si>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</si>
  <si>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</si>
  <si>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</si>
  <si>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</si>
  <si>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</si>
  <si>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</si>
  <si>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</si>
  <si>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</si>
  <si>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</si>
  <si>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</si>
  <si>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</si>
  <si>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</si>
  <si>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</si>
  <si>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</si>
  <si>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</si>
  <si>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</si>
  <si>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</si>
  <si>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</si>
  <si>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</si>
  <si>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</si>
  <si>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</si>
  <si>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</si>
  <si>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</si>
  <si>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</si>
  <si>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</si>
  <si>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</si>
  <si>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</si>
  <si>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</si>
  <si>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</si>
  <si>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</si>
  <si>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</si>
  <si>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</si>
  <si>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</si>
  <si>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</si>
  <si>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</si>
  <si>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</si>
  <si>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</si>
  <si>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</si>
  <si>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</si>
  <si>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</si>
  <si>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</si>
  <si>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</si>
  <si>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</si>
  <si>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</si>
  <si>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</si>
  <si>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</si>
  <si>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</si>
  <si>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</si>
  <si>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</si>
  <si>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</si>
  <si>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</si>
  <si>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</si>
  <si>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</si>
  <si>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</si>
  <si>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</si>
  <si>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</si>
  <si>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</si>
  <si>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</si>
  <si>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</si>
  <si>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</si>
  <si>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</si>
  <si>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</si>
  <si>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</si>
  <si>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</si>
  <si>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</si>
  <si>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</si>
  <si>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</si>
  <si>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</si>
  <si>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</si>
  <si>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</si>
  <si>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</si>
  <si>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</si>
  <si>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</si>
  <si>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</si>
  <si>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</si>
  <si>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</si>
  <si>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</si>
  <si>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</si>
  <si>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</si>
  <si>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</si>
  <si>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</si>
  <si>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</si>
  <si>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</si>
  <si>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</si>
  <si>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</si>
  <si>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</si>
  <si>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</si>
  <si>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</si>
  <si>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</si>
  <si>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</si>
  <si>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</si>
  <si>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</si>
  <si>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</si>
  <si>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</si>
  <si>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</si>
  <si>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</si>
  <si>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</si>
  <si>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</si>
  <si>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</si>
  <si>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</si>
  <si>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</si>
  <si>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</si>
  <si>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</si>
  <si>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</si>
  <si>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</si>
  <si>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</si>
  <si>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</si>
  <si>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</si>
  <si>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</si>
  <si>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</si>
  <si>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</si>
  <si>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</si>
  <si>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</si>
  <si>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</si>
  <si>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</si>
  <si>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</si>
  <si>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</si>
  <si>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</si>
  <si>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</si>
  <si>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</si>
  <si>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</si>
  <si>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</si>
  <si>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</si>
  <si>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</si>
  <si>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</si>
  <si>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</si>
  <si>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</si>
  <si>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</si>
  <si>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</si>
  <si>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</si>
  <si>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</si>
  <si>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</si>
  <si>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</si>
  <si>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</si>
  <si>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</si>
  <si>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</si>
  <si>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</si>
  <si>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</si>
  <si>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</si>
  <si>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</si>
  <si>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</si>
  <si>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</si>
  <si>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</si>
  <si>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</si>
  <si>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</si>
  <si>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</si>
  <si>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</si>
  <si>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</si>
  <si>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</si>
  <si>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</si>
  <si>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</si>
  <si>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</si>
  <si>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</si>
  <si>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</si>
  <si>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</si>
  <si>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</si>
  <si>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</si>
  <si>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</si>
  <si>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</si>
  <si>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</si>
  <si>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</si>
  <si>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</si>
  <si>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</si>
  <si>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</si>
  <si>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</si>
  <si>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</si>
  <si>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</si>
  <si>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</si>
  <si>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</si>
  <si>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</si>
  <si>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</si>
  <si>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</si>
  <si>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</si>
  <si>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</si>
  <si>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</si>
  <si>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</si>
  <si>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</si>
  <si>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</si>
  <si>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</si>
  <si>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</si>
  <si>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</si>
  <si>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</si>
  <si>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</si>
  <si>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</si>
  <si>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</si>
  <si>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</si>
  <si>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</si>
  <si>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</si>
  <si>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</si>
  <si>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</si>
  <si>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</si>
  <si>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</si>
  <si>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</si>
  <si>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</si>
  <si>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</si>
  <si>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</si>
  <si>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</si>
  <si>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</si>
  <si>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</si>
  <si>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</si>
  <si>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</si>
  <si>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</si>
  <si>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</si>
  <si>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</si>
  <si>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</si>
  <si>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</si>
  <si>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</si>
  <si>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</si>
  <si>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</si>
  <si>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</si>
  <si>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</si>
  <si>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</si>
  <si>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</si>
  <si>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</si>
  <si>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</si>
  <si>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</si>
  <si>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</si>
  <si>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</si>
  <si>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</si>
  <si>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</si>
  <si>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</si>
  <si>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</si>
  <si>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</si>
  <si>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</si>
  <si>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</si>
  <si>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</si>
  <si>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</si>
  <si>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</si>
  <si>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</si>
  <si>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</si>
  <si>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</si>
  <si>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</si>
  <si>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</si>
  <si>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</si>
  <si>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</si>
  <si>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</si>
  <si>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</si>
  <si>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</si>
  <si>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</si>
  <si>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</si>
  <si>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</si>
  <si>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</si>
  <si>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</si>
  <si>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</si>
  <si>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</si>
  <si>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</si>
  <si>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</si>
  <si>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</si>
  <si>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</si>
  <si>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</si>
  <si>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</si>
  <si>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</si>
  <si>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</si>
  <si>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</si>
  <si>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</si>
  <si>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</si>
  <si>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</si>
  <si>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</si>
  <si>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</si>
  <si>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</si>
  <si>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</si>
  <si>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</si>
  <si>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</si>
  <si>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</si>
  <si>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</si>
  <si>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</si>
  <si>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</si>
  <si>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</si>
  <si>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</si>
  <si>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</si>
  <si>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</si>
  <si>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</si>
  <si>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</si>
  <si>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</si>
  <si>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</si>
  <si>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</si>
  <si>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</si>
  <si>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</si>
  <si>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</si>
  <si>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</si>
  <si>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</si>
  <si>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</si>
  <si>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</si>
  <si>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</si>
  <si>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</si>
  <si>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</si>
  <si>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</si>
  <si>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</si>
  <si>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</si>
  <si>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</si>
  <si>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</si>
  <si>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</si>
  <si>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</si>
  <si>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</si>
  <si>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</si>
  <si>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</si>
  <si>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</si>
  <si>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</si>
  <si>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</si>
  <si>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</si>
  <si>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</si>
  <si>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</si>
  <si>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</si>
  <si>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</si>
  <si>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</si>
  <si>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</si>
  <si>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</si>
  <si>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</si>
  <si>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</si>
  <si>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</si>
  <si>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</si>
  <si>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</si>
  <si>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</si>
  <si>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</si>
  <si>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</si>
  <si>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</si>
  <si>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</si>
  <si>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</si>
  <si>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</si>
  <si>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</si>
  <si>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</si>
  <si>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</si>
  <si>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</si>
  <si>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</si>
  <si>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</si>
  <si>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</si>
  <si>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</si>
  <si>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</si>
  <si>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</si>
  <si>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</si>
  <si>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</si>
  <si>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</si>
  <si>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</si>
  <si>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</si>
  <si>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</si>
  <si>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</si>
  <si>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</si>
  <si>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</si>
  <si>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</si>
  <si>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</si>
  <si>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</si>
  <si>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</si>
  <si>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</si>
  <si>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</si>
  <si>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</si>
  <si>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</si>
  <si>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</si>
  <si>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</si>
  <si>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</si>
  <si>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</si>
  <si>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</si>
  <si>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</si>
  <si>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</si>
  <si>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</si>
  <si>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</si>
  <si>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</si>
  <si>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</si>
  <si>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</si>
  <si>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</si>
  <si>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</si>
  <si>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</si>
  <si>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</si>
  <si>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</si>
  <si>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</si>
  <si>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</si>
  <si>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</si>
  <si>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</si>
  <si>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</si>
  <si>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</si>
  <si>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</si>
  <si>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</si>
  <si>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</si>
  <si>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</si>
  <si>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</si>
  <si>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</si>
  <si>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</si>
  <si>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</si>
  <si>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</si>
  <si>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</si>
  <si>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</si>
  <si>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</si>
  <si>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</si>
  <si>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</si>
  <si>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</si>
  <si>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</si>
  <si>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</si>
  <si>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</si>
  <si>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</si>
  <si>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</si>
  <si>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</si>
  <si>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</si>
  <si>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</si>
  <si>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</si>
  <si>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</si>
  <si>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</si>
  <si>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</si>
  <si>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</si>
  <si>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</si>
  <si>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</si>
  <si>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</si>
  <si>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</si>
  <si>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</si>
  <si>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</si>
  <si>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</si>
  <si>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</si>
  <si>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</si>
  <si>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</si>
  <si>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</si>
  <si>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</si>
  <si>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</si>
  <si>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</si>
  <si>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</si>
  <si>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</si>
  <si>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</si>
  <si>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</si>
  <si>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</si>
  <si>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</si>
  <si>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</si>
  <si>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</si>
  <si>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</si>
  <si>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</si>
  <si>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</si>
  <si>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</si>
  <si>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</si>
  <si>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</si>
  <si>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</si>
  <si>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</si>
  <si>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</si>
  <si>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</si>
  <si>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</si>
  <si>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</si>
  <si>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</si>
  <si>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</si>
  <si>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</si>
  <si>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</si>
  <si>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</si>
  <si>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</si>
  <si>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</si>
  <si>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</si>
  <si>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</si>
  <si>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</si>
  <si>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</si>
  <si>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</si>
  <si>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</si>
  <si>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</si>
  <si>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</si>
  <si>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</si>
  <si>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</si>
  <si>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</si>
  <si>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</si>
  <si>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</si>
  <si>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</si>
  <si>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</si>
  <si>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</si>
  <si>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</si>
  <si>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</si>
  <si>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</si>
  <si>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</si>
  <si>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</si>
  <si>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</si>
  <si>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</si>
  <si>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</si>
  <si>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</si>
  <si>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</si>
  <si>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</si>
  <si>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</si>
  <si>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</si>
  <si>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</si>
  <si>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</si>
  <si>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</si>
  <si>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</si>
  <si>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</si>
  <si>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</si>
  <si>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</si>
  <si>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</si>
  <si>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</si>
  <si>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</si>
  <si>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</si>
  <si>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</si>
  <si>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</si>
  <si>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</si>
  <si>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</si>
  <si>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</si>
  <si>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</si>
  <si>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</si>
  <si>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</si>
  <si>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</si>
  <si>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</si>
  <si>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</si>
  <si>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</si>
  <si>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</si>
  <si>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</si>
  <si>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</si>
  <si>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</si>
  <si>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</si>
  <si>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</si>
  <si>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</si>
  <si>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</si>
  <si>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</si>
  <si>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</si>
  <si>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</si>
  <si>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</si>
  <si>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</si>
  <si>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</si>
  <si>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</si>
  <si>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</si>
  <si>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</si>
  <si>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</si>
  <si>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</si>
  <si>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PCM-20251116-00001458</t>
  </si>
  <si>
    <t>riy2075</t>
  </si>
  <si>
    <t>40 MIN</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</si>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</sst>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F8" sqref="F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314.78070532407583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0.64597152778151212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0.12548541666910751</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45977.729131250002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45977.729131250002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45977.729131250002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45977.729131250002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45977.729131250002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45977.729131250002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45977.729131250002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45977.729131250002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45977.729131250002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45977.729131250002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45977.729131250002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45977.729131250002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45977.729131250002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45977.729131250002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45977.729131250002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45977.729131250002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45977.729131250002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45977.729131250002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45977.729131250002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45977.729131250002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45977.729131250002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45977.729131250002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45977.729131250002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45977.729131250002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45977.729131250002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45977.729131250002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45977.729131250002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45977.729131250002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45977.729131250002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45977.729131250002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45977.729131250002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45977.729131250002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45977.729131250002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45977.729131250002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45977.729131250002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45977.729131250002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45977.729131250002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45977.729131250002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45977.729131250002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45977.729131250002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45977.729131250002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45977.729131250002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45977.729131250002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45977.729131250002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45977.729131250002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45977.729131250002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45977.729131250002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45977.729131250002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45977.729131250002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45977.729131250002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45977.729131250002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45977.729131250002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45977.729131250002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45977.729131250002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45977.729131250002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45977.729131250002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45977.729131250002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45977.729131250002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45977.729131250002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45977.729131250002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45977.729131250002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45977.729131250002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45977.729131250002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45977.729131250002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45977.729131250002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45977.729131250002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45977.729131250002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45977.729131250002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45977.729131250002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45977.729131250002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45977.729131250002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45977.729131250002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45977.729131250002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45977.729131250002</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EF5FBCB7-3645-43B2-9BAC-903BBF456E6E}"/>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tabSelected="1" workbookViewId="0">
      <pane ySplit="4" topLeftCell="A5"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152.72929328704049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1.2927886574107106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45" t="s">
        <v>39112</v>
      </c>
      <c r="B5" s="18" t="str">
        <f>IFERROR(VLOOKUP(D5,DB!A:K,11,0),"")</f>
        <v>R2</v>
      </c>
      <c r="C5" s="18">
        <v>1</v>
      </c>
      <c r="D5" s="18" t="s">
        <v>39113</v>
      </c>
      <c r="E5" s="103" t="s">
        <v>39021</v>
      </c>
      <c r="F5" s="104">
        <v>45977.621712962966</v>
      </c>
      <c r="G5" s="105">
        <f ca="1">IFERROR(NOW()-F5,"-")</f>
        <v>0.10741828703612555</v>
      </c>
      <c r="H5" s="104">
        <v>45977.615856481483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69" ca="1" si="1">IFERROR(NOW()-F6,"-")</f>
        <v>45977.729131134256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45977.729131134256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45977.729131134256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45977.729131134256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45977.729131250002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45977.729131250002</v>
      </c>
      <c r="H11" s="104"/>
      <c r="I11" s="18" t="str">
        <f>IFERROR(VLOOKUP(D11,DB!A:F,6,0),"")</f>
        <v/>
      </c>
      <c r="J11" s="18" t="str">
        <f>IFERROR(VLOOKUP(D11,DB!A:G,7,0),"")</f>
        <v/>
      </c>
      <c r="K11" s="19"/>
      <c r="L11" s="18" t="str">
        <f>IFERROR(VLOOKUP(D11,DB!A:I,9,0),"")</f>
        <v/>
      </c>
      <c r="M11" s="120"/>
      <c r="N11" s="120"/>
      <c r="O11" s="120"/>
      <c r="P11" s="120"/>
      <c r="Q11" s="120"/>
      <c r="R11" s="120"/>
      <c r="S11" s="120"/>
      <c r="T11" s="120"/>
      <c r="U11" s="120"/>
      <c r="V11" s="120"/>
      <c r="W11" s="120"/>
      <c r="X11" s="120"/>
      <c r="Y11" s="120"/>
      <c r="Z11" s="120"/>
      <c r="AA11" s="120"/>
      <c r="AB11" s="120"/>
      <c r="AC11" s="120"/>
      <c r="AD11" s="120"/>
      <c r="AE11" s="120"/>
      <c r="AF11" s="120"/>
      <c r="AG11" s="120"/>
      <c r="AH11" s="120"/>
      <c r="AI11" s="120"/>
      <c r="AJ11" s="120"/>
      <c r="AK11" s="120"/>
      <c r="AL11" s="120"/>
      <c r="AM11" s="120"/>
      <c r="AN11" s="120"/>
      <c r="AO11" s="120"/>
      <c r="AP11" s="120"/>
      <c r="AQ11" s="120"/>
      <c r="AR11" s="120"/>
      <c r="AS11" s="120"/>
      <c r="AT11" s="120"/>
      <c r="AU11" s="120"/>
      <c r="AV11" s="120"/>
      <c r="AW11" s="120"/>
      <c r="AX11" s="120"/>
      <c r="AY11" s="120"/>
      <c r="AZ11" s="120"/>
      <c r="BA11" s="120"/>
      <c r="BB11" s="120"/>
      <c r="BC11" s="120"/>
      <c r="BD11" s="120"/>
      <c r="BE11" s="120"/>
      <c r="BF11" s="120"/>
      <c r="BG11" s="120"/>
      <c r="BH11" s="120"/>
      <c r="BI11" s="120"/>
      <c r="BJ11" s="120"/>
      <c r="BK11" s="120"/>
      <c r="BL11" s="120"/>
      <c r="BM11" s="120"/>
      <c r="BN11" s="120"/>
      <c r="BO11" s="120"/>
      <c r="BP11" s="120"/>
      <c r="BQ11" s="120"/>
      <c r="BR11" s="120"/>
      <c r="BS11" s="120"/>
      <c r="BT11" s="120"/>
      <c r="BU11" s="120"/>
      <c r="BV11" s="120"/>
      <c r="BW11" s="120"/>
      <c r="BX11" s="120"/>
      <c r="BY11" s="120"/>
      <c r="BZ11" s="120"/>
      <c r="CA11" s="120"/>
      <c r="CB11" s="120"/>
      <c r="CC11" s="120"/>
      <c r="CD11" s="120"/>
      <c r="CE11" s="120"/>
      <c r="CF11" s="120"/>
      <c r="CG11" s="120"/>
      <c r="CH11" s="120"/>
      <c r="CI11" s="120"/>
      <c r="CJ11" s="121"/>
    </row>
    <row r="12" spans="1:88" ht="31.5" customHeight="1">
      <c r="A12" s="102"/>
      <c r="B12" s="18" t="str">
        <f>IFERROR(VLOOKUP(D12,DB!A:K,11,0),"")</f>
        <v/>
      </c>
      <c r="C12" s="18"/>
      <c r="D12" s="18"/>
      <c r="E12" s="103"/>
      <c r="F12" s="104"/>
      <c r="G12" s="105">
        <f t="shared" ca="1" si="1"/>
        <v>45977.729131250002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45977.729131250002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45977.729131250002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45977.729131250002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45977.729131250002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45977.729131250002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45977.729131250002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45977.729131250002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45977.729131250002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45977.729131250002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45977.729131250002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45977.729131250002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45977.729131250002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45977.729131250002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45977.729131250002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45977.729131250002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45977.729131250002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45977.729131250002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45977.729131250002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45977.729131250002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45977.729131250002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45977.729131250002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45977.729131250002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45977.729131250002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45977.729131250002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45977.729131250002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45977.729131250002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45977.729131250002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45977.729131250002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45977.729131250002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45977.729131250002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45977.729131250002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45977.729131250002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45977.729131250002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45977.729131250002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45977.729131250002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45977.729131250002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45977.729131250002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45977.729131250002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45977.729131250002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45977.729131250002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45977.729131250002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45977.729131250002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45977.729131250002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45977.729131250002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45977.729131250002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45977.729131250002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45977.729131250002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45977.729131250002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45977.729131250002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45977.729131250002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45977.729131250002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45977.729131250002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45977.729131250002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45977.729131250002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45977.729131250002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45977.729131250002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1"/>
        <v>45977.729131250002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ref="G70:G133" ca="1" si="2">IFERROR(NOW()-F70,"-")</f>
        <v>45977.729131250002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45977.729131250002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45977.729131250002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45977.729131250002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45977.729131250002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45977.729131250002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45977.729131250002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45977.729131250002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45977.729131250002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45977.729131250002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45977.729131250002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45977.729131250002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45977.729131250002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45977.729131250002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45977.729131250002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45977.729131250002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45977.729131250002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45977.729131250002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45977.729131250002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45977.729131250002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45977.729131250002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45977.729131250002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45977.729131250002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45977.729131250002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45977.729131250002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45977.729131250002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45977.729131250002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45977.729131250002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45977.729131250002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45977.729131250002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45977.729131250002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45977.729131250002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45977.729131250002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45977.729131250002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45977.729131250002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45977.729131250002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45977.729131250002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45977.729131250002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45977.729131250002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45977.729131250002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45977.729131250002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45977.729131250002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45977.729131250002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45977.729131250002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45977.729131250002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45977.729131250002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45977.729131250002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45977.729131250002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45977.729131250002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45977.729131250002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45977.729131250002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45977.729131250002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45977.729131250002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45977.729131250002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45977.729131250002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45977.729131250002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45977.729131250002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45977.729131250002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45977.729131250002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45977.729131250002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45977.729131250002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45977.729131250002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45977.729131250002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2"/>
        <v>45977.729131250002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ref="G134:G197" ca="1" si="3">IFERROR(NOW()-F134,"-")</f>
        <v>45977.729131250002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45977.729131250002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45977.729131250002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45977.729131250002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45977.729131250002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45977.729131250002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45977.729131250002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45977.729131250002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45977.729131250002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45977.729131250002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45977.729131250002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45977.729131250002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45977.729131250002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45977.729131250002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45977.729131250002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45977.729131250002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45977.729131250002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45977.729131250002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45977.729131250002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45977.729131250002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45977.729131250002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45977.729131250002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45977.729131250002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45977.729131250002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45977.729131250002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45977.729131250002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45977.729131250002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45977.729131250002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45977.729131250002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45977.729131250002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45977.729131250002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45977.729131250002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45977.729131250002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45977.729131250002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45977.729131250002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45977.729131250002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45977.729131250002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45977.729131250002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45977.729131250002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45977.729131250002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45977.729131250002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45977.729131250002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45977.729131250002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45977.729131250002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45977.729131250002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45977.729131250002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45977.729131250002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45977.729131250002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45977.729131250002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45977.729131250002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45977.729131250002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45977.729131250002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45977.729131250002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45977.729131250002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45977.729131250002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45977.729131250002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45977.729131250002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45977.729131250002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45977.729131250002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45977.729131250002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45977.729131250002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45977.729131250002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45977.729131250002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3"/>
        <v>45977.729131250002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ref="G198:G222" ca="1" si="4">IFERROR(NOW()-F198,"-")</f>
        <v>45977.729131250002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45977.729131250002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45977.729131250002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45977.729131250002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45977.729131250002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45977.729131250002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45977.729131250002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45977.729131250002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45977.729131250002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45977.729131250002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45977.729131250002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45977.729131250002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45977.729131250002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45977.729131250002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45977.729131250002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45977.729131250002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45977.729131250002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45977.729131250002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45977.729131250002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45977.729131250002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45977.729131250002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45977.729131250002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45977.729131250002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45977.729131250002</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t="shared" ca="1" si="4"/>
        <v>45977.729131250002</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sheetData>
  <dataValidations count="2">
    <dataValidation allowBlank="1" showInputMessage="1" showErrorMessage="1" sqref="E1" xr:uid="{4D935161-CDD3-4592-B877-3FB59C99E142}"/>
    <dataValidation type="list" allowBlank="1" showInputMessage="1" showErrorMessage="1" sqref="E3:E2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45977.729131250002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45977.729131250002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45977.729131250002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45977.729131250002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45977.729131250002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45977.729131250002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45977.729131250002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45977.729131250002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45977.729131250002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45977.729131250002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45977.729131250002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45977.729131250002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45977.729131250002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45977.729131250002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45977.729131250002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45977.729131250002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45977.729131250002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45977.729131250002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45977.729131250002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45977.729131250002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45977.729131250002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45977.729131250002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45977.729131250002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45977.729131250002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45977.729131250002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45977.729131250002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45977.729131250002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45977.729131250002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45977.729131250002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45977.729131250002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45977.729131250002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45977.729131250002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45977.729131250002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45977.729131250002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45977.729131250002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45977.729131250002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45977.729131250002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45977.729131250002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45977.729131250002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45977.729131250002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45977.729131250002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45977.729131250002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45977.729131250002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45977.729131250002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45977.729131250002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45977.729131250002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45977.729131250002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45977.729131250002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45977.729131250002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45977.729131250002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45977.729131250002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45977.729131250002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45977.729131250002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45977.729131250002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45977.729131250002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45977.729131250002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45977.729131250002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45977.729131250002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45977.729131250002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45977.729131250002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45977.729131250002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45977.729131250002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45977.729131250002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45977.729131250002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45977.729131250002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45977.729131250002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45977.729131250002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45977.729131250002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45977.729131250002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45977.729131250002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45977.729131250002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45977.729131250002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45977.729131250002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45977.729131250002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45977.729131250002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45977.729131250002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45977.729131250002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45977.729131250002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45977.729131250002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45977.729131250002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45977.729131250002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45977.729131250002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45977.729131250002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45977.729131250002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45977.729131250002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45977.729131250002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45977.729131250002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45977.729131250002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45977.729131250002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45977.729131250002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45977.729131250002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45977.729131250002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45977.729131250002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45977.729131250002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45977.729131250002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45977.729131250002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45977.729131250002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45977.729131250002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45977.729131250002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45977.729131250002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45977.729131250002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45977.729131250002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45977.729131250002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45977.729131250002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45977.729131250002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45977.729131250002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45977.729131250002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45977.729131250002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45977.729131250002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45977.729131250002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45977.729131250002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45977.729131250002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45977.729131250002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45977.729131250002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45977.729131250002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45977.729131250002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45977.729131250002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45977.729131250002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45977.729131250002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45977.729131250002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45977.729131250002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45977.729131250002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45977.729131250002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45977.729131250002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45977.729131250002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45977.729131250002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45977.729131250002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45977.729131250002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45977.729131250002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45977.729131250002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45977.729131250002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45977.729131250002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45977.729131250002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45977.729131250002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45977.729131250002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45977.729131250002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45977.729131250002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45977.729131250002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45977.729131250002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45977.729131250002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45977.729131250002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45977.729131250002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45977.729131250002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45977.729131250002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45977.729131250002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45977.729131250002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45977.729131250002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45977.729131250002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45977.729131250002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45977.729131250002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45977.729131250002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45977.729131250002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45977.729131250002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45977.729131250002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45977.729131250002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45977.729131250002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45977.729131250002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45977.729131250002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45977.729131250002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45977.729131250002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45977.729131250002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45977.729131250002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45977.729131250002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45977.729131250002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45977.729131250002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45977.729131250002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45977.729131250002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45977.729131250002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45977.729131250002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45977.729131250002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45977.729131250002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45977.729131250002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45977.729131250002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45977.729131250002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45977.729131250002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45977.729131250002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45977.729131250002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45977.729131250002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45977.729131250002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45977.729131250002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45977.729131250002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45977.729131250002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45977.729131250002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45977.729131250002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45977.729131250002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45977.729131250002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45977.729131250002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45977.729131250002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45977.729131250002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45977.729131250002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45977.729131250002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45977.729131250002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45977.729131250002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45977.729131250002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45977.729131250002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45977.729131250002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45977.729131250002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45977.729131250002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45977.729131250002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45977.729131250002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45977.729131250002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45977.729131250002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45977.729131250002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45977.729131250002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45977.729131250002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45977.729131250002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45977.729131250002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45977.729131250002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45977.729131250002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45977.729131250002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45977.729131250002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45977.729131250002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45977.729131250002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45977.729131250002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45977.729131250002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45977.729131250002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45977.729131250002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45977.729131250002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45977.729131250002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45977.729131250002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45977.729131250002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45977.729131250002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45977.729131250002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45977.729131250002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45977.729131250002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45977.729131250002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45977.729131250002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45977.729131250002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45977.729131250002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45977.729131250002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45977.729131250002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45977.729131250002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45977.729131250002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45977.729131250002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45977.729131250002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45977.729131250002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45977.729131250002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45977.729131250002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45977.729131250002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45977.729131250002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45977.729131250002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45977.729131250002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45977.729131250002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45977.729131250002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45977.729131250002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45977.729131250002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45977.729131250002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45977.729131250002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45977.729131250002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45977.729131250002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45977.729131250002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45977.729131250002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45977.729131250002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45977.729131250002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45977.729131250002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45977.729131250002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45977.729131250002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45977.729131250002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45977.729131250002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45977.729131250002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45977.729131250002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45977.729131250002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45977.729131250002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45977.729131250002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45977.729131250002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45977.729131250002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45977.729131250002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45977.729131250002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45977.729131250002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45977.729131250002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45977.729131250002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45977.729131250002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45977.729131250002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45977.729131250002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45977.729131250002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45977.729131250002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45977.729131250002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45977.729131250002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45977.729131250002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45977.729131250002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45977.729131250002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45977.729131250002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45977.729131250002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45977.729131250002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45977.729131250002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45977.729131250002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45977.729131250002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45977.729131250002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45977.729131250002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45977.729131250002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45977.729131250002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45977.729131250002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45977.729131250002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45977.729131250002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45977.729131250002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45977.729131250002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45977.729131250002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45977.729131250002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45977.729131250002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45977.729131250002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45977.729131250002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45977.729131250002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45977.729131250002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45977.729131250002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45977.729131250002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45977.729131250002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45977.729131250002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45977.729131250002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45977.729131250002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45977.729131250002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45977.729131250002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45977.729131250002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45977.729131250002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45977.729131250002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45977.729131250002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45977.729131250002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45977.729131250002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45977.729131250002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45977.729131250002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45977.729131250002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45977.729131250002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45977.729131250002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45977.729131250002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45977.729131250002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45977.729131250002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45977.729131250002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45977.729131250002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45977.729131250002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45977.729131250002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45977.729131250002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45977.729131250002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45977.729131250002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45977.729131250002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45977.729131250002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45977.729131250002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45977.729131250002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45977.729131250002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45977.729131250002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45977.729131250002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45977.729131250002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45977.729131250002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45977.729131250002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45977.729131250002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45977.729131250002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45977.729131250002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45977.729131250002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45977.729131250002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45977.729131250002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45977.729131250002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45977.729131250002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45977.729131250002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45977.729131250002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45977.729131250002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45977.729131250002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45977.729131250002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45977.729131250002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45977.729131250002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45977.729131250002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45977.729131250002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45977.729131250002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45977.729131250002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45977.729131250002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45977.729131250002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45977.729131250002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45977.729131250002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45977.729131250002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45977.729131250002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45977.729131250002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45977.729131250002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45977.729131250002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45977.729131250002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45977.729131250002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45977.729131250002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45977.729131250002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45977.729131250002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45977.729131250002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45977.729131250002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45977.729131250002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45977.729131250002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45977.729131250002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45977.729131250002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45977.729131250002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45977.729131250002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45977.729131250002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45977.729131250002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45977.729131250002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45977.729131250002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45977.729131250002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45977.729131250002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45977.729131250002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45977.729131250002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45977.729131250002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45977.729131250002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45977.729131250002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45977.729131250002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45977.729131250002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45977.729131250002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45977.729131250002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45977.729131250002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45977.729131250002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45977.729131250002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45977.729131250002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45977.729131250002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45977.729131250002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45977.729131250002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45977.729131250002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45977.729131250002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45977.729131250002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45977.729131250002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45977.729131250002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45977.729131250002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45977.729131250002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45977.729131250002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45977.729131250002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45977.729131250002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45977.729131250002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45977.729131250002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45977.729131250002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45977.729131250002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45977.729131250002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45977.729131250002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45977.729131250002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45977.729131250002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45977.729131250002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45977.729131250002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45977.729131250002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45977.729131250002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45977.729131250002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45977.729131250002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45977.729131250002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45977.729131250002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45977.729131250002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45977.729131250002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45977.729131250002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45977.729131250002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45977.729131250002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45977.729131250002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45977.729131250002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45977.729131250002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45977.729131250002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45977.729131250002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45977.729131250002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45977.729131250002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45977.729131250002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45977.729131250002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45977.729131250002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45977.729131250002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45977.729131250002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45977.729131250002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45977.729131250002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45977.729131250002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45977.729131250002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45977.729131250002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45977.729131250002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45977.729131250002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45977.729131250002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45977.729131250002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45977.729131250002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45977.729131250002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45977.729131250002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45977.729131250002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45977.729131250002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45977.729131250002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45977.729131250002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45977.729131250002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45977.729131250002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45977.729131250002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45977.729131250002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45977.729131250002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45977.729131250002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45977.729131250002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45977.729131250002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45977.729131250002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45977.729131250002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45977.729131250002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45977.729131250002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45977.729131250002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45977.729131250002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45977.729131250002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45977.729131250002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45977.729131250002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45977.729131250002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45977.729131250002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45977.729131250002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45977.729131250002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45977.729131250002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45977.729131250002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45977.729131250002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45977.729131250002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45977.729131250002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45977.729131250002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45977.729131250002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45977.729131250002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45977.729131250002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45977.729131250002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45977.729131250002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45977.729131250002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45977.729131250002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45977.729131250002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45977.729131250002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45977.729131250002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45977.729131250002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45977.729131250002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45977.729131250002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45977.729131250002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45977.729131250002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45977.729131250002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45977.729131250002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45977.729131250002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45977.729131250002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45977.729131250002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45977.729131250002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45977.729131250002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45977.729131250002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45977.729131250002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45977.729131250002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45977.729131250002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45977.729131250002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45977.729131250002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45977.729131250002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45977.729131250002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45977.729131250002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45977.729131250002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45977.729131250002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45977.729131250002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45977.729131250002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45977.729131250002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45977.729131250002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45977.729131250002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45977.729131250002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45977.729131250002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45977.729131250002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45977.729131250002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45977.729131250002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45977.729131250002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45977.729131250002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45977.729131250002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45977.729131250002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45977.729131250002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45977.729131250002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45977.729131250002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45977.729131250002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45977.729131250002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45977.729131250002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45977.729131250002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45977.729131250002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45977.729131250002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45977.729131250002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45977.729131250002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45977.729131250002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45977.729131250002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45977.729131250002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45977.729131250002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45977.729131250002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45977.729131250002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45977.729131250002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45977.729131250002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45977.729131250002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45977.729131250002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45977.729131250002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45977.729131250002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45977.729131250002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45977.729131250002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45977.729131250002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45977.729131250002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45977.729131250002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45977.729131250002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45977.729131250002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45977.729131250002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45977.729131250002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45977.729131250002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45977.729131250002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45977.729131250002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45977.729131250002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45977.729131250002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45977.729131250002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45977.729131250002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45977.729131250002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45977.729131250002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45977.729131250002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45977.729131250002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45977.729131250002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45977.729131250002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45977.729131250002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45977.729131250002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45977.729131250002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45977.729131250002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45977.729131250002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45977.729131250002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45977.729131250002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45977.729131250002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45977.729131250002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45977.729131250002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45977.729131250002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45977.729131250002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45977.729131250002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45977.729131250002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45977.729131250002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45977.729131250002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45977.729131250002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45977.729131250002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45977.729131250002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45977.729131250002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45977.729131250002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45977.729131250002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45977.729131250002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45977.729131250002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45977.729131250002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45977.729131250002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45977.729131250002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45977.729131250002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45977.729131250002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45977.729131250002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45977.729131250002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45977.729131250002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45977.729131250002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45977.729131250002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45977.729131250002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45977.729131250002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45977.729131250002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45977.729131250002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45977.729131250002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45977.729131250002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45977.729131250002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45977.729131250002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45977.729131250002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45977.729131250002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45977.729131250002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45977.729131250002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45977.729131250002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45977.729131250002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45977.729131250002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45977.729131250002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45977.729131250002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45977.729131250002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45977.729131250002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45977.729131250002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45977.729131250002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45977.729131250002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45977.729131250002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45977.729131250002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45977.729131250002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45977.729131250002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45977.729131250002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45977.729131250002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45977.729131250002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45977.729131250002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45977.729131250002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45977.729131250002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45977.729131250002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45977.729131250002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45977.729131250002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45977.729131250002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45977.729131250002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45977.729131250002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45977.729131250002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45977.729131250002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45977.729131250002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45977.729131250002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45977.729131250002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45977.729131250002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45977.729131250002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45977.729131250002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45977.729131250002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45977.729131250002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45977.729131250002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45977.729131250002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45977.729131250002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45977.729131250002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45977.729131250002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45977.729131250002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45977.729131250002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45977.729131250002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45977.729131250002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45977.729131250002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45977.729131250002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45977.729131250002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45977.729131250002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45977.729131250002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45977.729131250002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45977.729131250002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45977.729131250002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45977.729131250002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45977.729131250002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45977.729131250002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45977.729131250002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45977.729131250002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45977.729131250002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45977.729131250002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45977.729131250002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45977.729131250002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45977.729131250002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45977.729131250002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45977.729131250002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45977.729131250002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45977.729131250002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45977.729131250002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45977.729131250002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45977.729131250002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45977.729131250002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45977.729131250002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45977.729131250002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45977.729131250002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45977.729131250002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45977.729131250002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45977.729131250002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45977.729131250002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45977.729131250002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45977.729131250002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45977.729131250002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45977.729131250002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45977.729131250002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45977.729131250002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45977.729131250002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45977.729131250002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45977.729131250002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45977.729131250002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45977.729131250002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45977.729131250002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45977.729131250002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45977.729131250002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45977.729131250002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45977.729131250002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45977.729131250002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45977.729131250002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45977.729131250002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45977.729131250002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45977.729131250002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45977.729131250002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45977.729131250002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45977.729131250002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45977.729131250002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45977.729131250002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45977.729131250002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45977.729131250002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45977.729131250002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45977.729131250002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45977.729131250002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45977.729131250002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45977.729131250002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45977.729131250002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45977.729131250002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45977.729131250002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45977.729131250002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45977.729131250002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45977.729131250002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45977.729131250002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45977.729131250002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45977.729131250002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45977.729131250002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45977.729131250002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45977.729131250002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45977.729131250002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45977.729131250002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45977.729131250002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45977.729131250002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45977.729131250002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45977.729131250002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45977.729131250002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45977.729131250002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45977.729131250002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45977.729131250002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45977.729131250002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45977.729131250002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45977.729131250002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45977.729131250002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45977.729131250002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45977.729131250002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45977.729131250002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45977.729131250002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45977.729131250002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45977.729131250002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45977.729131250002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45977.729131250002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45977.729131250002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45977.729131250002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45977.729131250002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45977.729131250002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45977.729131250002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45977.729131250002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45977.729131250002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45977.729131250002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45977.729131250002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45977.729131250002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45977.729131250002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45977.729131250002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45977.729131250002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45977.729131250002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45977.729131250002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45977.729131250002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45977.729131250002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45977.729131250002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45977.729131250002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45977.729131250002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45977.729131250002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45977.729131250002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45977.729131250002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45977.729131250002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45977.729131250002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45977.729131250002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45977.729131250002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45977.729131250002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45977.729131250002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45977.729131250002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45977.729131250002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45977.729131250002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45977.729131250002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45977.729131250002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45977.729131250002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45977.729131250002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45977.729131250002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45977.729131250002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45977.729131250002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45977.729131250002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45977.729131250002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45977.729131250002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45977.729131250002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45977.729131250002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45977.729131250002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45977.729131250002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45977.729131250002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45977.729131250002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45977.729131250002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45977.729131250002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45977.729131250002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45977.729131250002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45977.729131250002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45977.729131250002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45977.729131250002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45977.729131250002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45977.729131250002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45977.729131250002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45977.729131250002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45977.729131250002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45977.729131250002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45977.729131250002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45977.729131250002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45977.729131250002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45977.729131250002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45977.729131250002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45977.729131250002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45977.729131250002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45977.729131250002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45977.729131250002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45977.729131250002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45977.729131250002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45977.729131250002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45977.729131250002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45977.729131250002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45977.729131250002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45977.729131250002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45977.729131250002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45977.729131250002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45977.729131250002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45977.729131250002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45977.729131250002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45977.729131250002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45977.729131250002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45977.729131250002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45977.729131250002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45977.729131250002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45977.729131250002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45977.729131250002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45977.729131250002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45977.729131250002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45977.729131250002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45977.729131250002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45977.729131250002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45977.729131250002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45977.729131250002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45977.729131250002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45977.729131250002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45977.729131250002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45977.729131250002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45977.729131250002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45977.729131250002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45977.729131250002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45977.729131250002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45977.729131250002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45977.729131250002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45977.729131250002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45977.729131250002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45977.729131250002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45977.729131250002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45977.729131250002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45977.729131250002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45977.729131250002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45977.729131250002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45977.729131250002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45977.729131250002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45977.729131250002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45977.729131250002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45977.729131250002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45977.729131250002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45977.729131250002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45977.729131250002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45977.729131250002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45977.729131250002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45977.729131250002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45977.729131250002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45977.729131250002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45977.729131250002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45977.729131250002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45977.729131250002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45977.729131250002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45977.729131250002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45977.729131250002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45977.729131250002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45977.729131250002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45977.729131250002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45977.729131250002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45977.729131250002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45977.729131250002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45977.729131250002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45977.729131250002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45977.729131250002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45977.729131250002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45977.729131250002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45977.729131250002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45977.729131250002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45977.729131250002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45977.729131250002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45977.729131250002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45977.729131250002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45977.729131250002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45977.729131250002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45977.729131250002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45977.729131250002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45977.729131250002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45977.729131250002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45977.729131250002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45977.729131250002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45977.729131250002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45977.729131250002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45977.729131250002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45977.729131250002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45977.729131250002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45977.729131250002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45977.729131250002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45977.729131250002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45977.729131250002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45977.729131250002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45977.729131250002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45977.729131250002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45977.729131250002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45977.729131250002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45977.729131250002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45977.729131250002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45977.729131250002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45977.729131250002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45977.729131250002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45977.729131250002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45977.729131250002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45977.729131250002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45977.729131250002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45977.729131250002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45977.729131250002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45977.729131250002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45977.729131250002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45977.729131250002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45977.729131250002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45977.729131250002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45977.729131250002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45977.729131250002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45977.729131250002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45977.729131250002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45977.729131250002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45977.729131250002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45977.729131250002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45977.729131250002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45977.729131250002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45977.729131250002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45977.729131250002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45977.729131250002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45977.729131250002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45977.729131250002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45977.729131250002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45977.729131250002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45977.729131250002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45977.729131250002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45977.729131250002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45977.729131250002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45977.729131250002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45977.729131250002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45977.729131250002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45977.729131250002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45977.729131250002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45977.729131250002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45977.729131250002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45977.729131250002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45977.729131250002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45977.729131250002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45977.729131250002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274.24841365740576</v>
      </c>
      <c r="H2" s="96">
        <v>45703.474768518521</v>
      </c>
      <c r="I2" s="96" t="str">
        <f>IFERROR(VLOOKUP(D2,DB!A:F,6,0),"")</f>
        <v>SCECO</v>
      </c>
      <c r="J2" s="96" t="str">
        <f>IFERROR(VLOOKUP(D2,DB!A:G,7,0),"")</f>
        <v>Dead</v>
      </c>
      <c r="K2" s="98" t="s">
        <v>39116</v>
      </c>
      <c r="L2" s="92" t="str">
        <f>IFERROR(VLOOKUP(D2,DB!A:I,9,0),"")</f>
        <v>Latis</v>
      </c>
    </row>
    <row r="3" spans="1:16" ht="15" customHeight="1">
      <c r="A3" s="123" t="s">
        <v>39117</v>
      </c>
      <c r="B3" s="123" t="str">
        <f>IFERROR(VLOOKUP(D3,DB!A:K,11,0),"")</f>
        <v>R4</v>
      </c>
      <c r="C3" s="94">
        <v>1</v>
      </c>
      <c r="D3" s="92" t="s">
        <v>34500</v>
      </c>
      <c r="E3" s="150" t="s">
        <v>39021</v>
      </c>
      <c r="F3" s="151">
        <v>45977.662314814814</v>
      </c>
      <c r="G3" s="97">
        <f ca="1">IFERROR(NOW()-F3,"")</f>
        <v>6.6816319442295935E-2</v>
      </c>
      <c r="H3" s="96">
        <v>45977.656770833331</v>
      </c>
      <c r="I3" s="123" t="str">
        <f>IFERROR(VLOOKUP(D3,DB!A:F,6,0),"")</f>
        <v>SCECO</v>
      </c>
      <c r="J3" s="123" t="str">
        <f>IFERROR(VLOOKUP(D3,DB!A:G,7,0),"")</f>
        <v>Vandalized</v>
      </c>
      <c r="K3" s="98" t="s">
        <v>39118</v>
      </c>
      <c r="L3" s="92" t="str">
        <f>IFERROR(VLOOKUP(D3,DB!A:I,9,0),"")</f>
        <v>Latis</v>
      </c>
    </row>
    <row r="4" spans="1:16" ht="15" customHeight="1">
      <c r="A4" s="123"/>
      <c r="B4" s="123" t="str">
        <f>IFERROR(VLOOKUP(D4,DB!A:K,11,0),"")</f>
        <v/>
      </c>
      <c r="C4" s="94"/>
      <c r="D4" s="92"/>
      <c r="E4" s="95"/>
      <c r="F4" s="96"/>
      <c r="G4" s="97">
        <f ca="1">IFERROR(NOW()-F4,"")</f>
        <v>45977.729131134256</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45977.729131134256</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45977.729131134256</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45977.729131250002</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45977.729131250002</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45977.729131250002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45977.729131250002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45977.729131250002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45977.729131250002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45977.729131250002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45977.729131250002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45977.729131250002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45977.729131250002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45977.729131250002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45977.729131250002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45977.729131250002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45977.729131250002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45977.729131250002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45977.729131250002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45977.729131250002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45977.729131250002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45977.729131250002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45977.729131250002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45977.729131250002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45977.729131250002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45977.729131250002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45977.729131250002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45977.729131250002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45977.729131250002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45977.729131250002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45977.729131250002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45977.729131250002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45977.729131250002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45977.729131250002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45977.729131250002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45977.729131250002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45977.729131250002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45977.729131250002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45977.729131250002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45977.729131250002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45977.729131250002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45977.729131250002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45977.729131250002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45977.729131250002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45977.729131250002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45977.729131250002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45977.729131250002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45977.729131250002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45977.729131250002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45977.729131250002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45977.729131250002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45977.729131250002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45977.729131250002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45977.729131250002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45977.729131250002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45977.729131250002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45977.729131250002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45977.729131250002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45977.729131250002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45977.729131250002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45977.729131250002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45977.729131250002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45977.729131250002</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45977.729131250002</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39119</v>
      </c>
      <c r="B2" s="37" t="str">
        <f>IFERROR(VLOOKUP(D2,DB!A:K,11,0),"")</f>
        <v>R5</v>
      </c>
      <c r="C2" s="37">
        <v>3</v>
      </c>
      <c r="D2" s="107" t="s">
        <v>36011</v>
      </c>
      <c r="E2" s="37" t="s">
        <v>39021</v>
      </c>
      <c r="F2" s="38">
        <v>45891.832060185188</v>
      </c>
      <c r="G2" s="116">
        <f ca="1">IFERROR(NOW()-F2,"")</f>
        <v>85.897071064813645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39024</v>
      </c>
      <c r="F3" s="38">
        <v>45926.188877314817</v>
      </c>
      <c r="G3" s="116">
        <f t="shared" ref="G3" ca="1" si="0">IFERROR(NOW()-F3,"")</f>
        <v>51.540253935185319</v>
      </c>
      <c r="H3" s="38">
        <v>45926.158159722225</v>
      </c>
      <c r="I3" s="37" t="str">
        <f>IFERROR(VLOOKUP(D3,DB!A:F,6,0),"")</f>
        <v>SCECO</v>
      </c>
      <c r="J3" s="37" t="str">
        <f>IFERROR(VLOOKUP(D3,DB!A:G,7,0),"")</f>
        <v>Good</v>
      </c>
      <c r="K3" s="37" t="s">
        <v>39122</v>
      </c>
      <c r="L3" s="37" t="str">
        <f>IFERROR(VLOOKUP(D3,DB!A:I,9,0),"")</f>
        <v>Latis</v>
      </c>
      <c r="M3" s="106"/>
    </row>
    <row r="4" spans="1:13" ht="48" customHeight="1">
      <c r="A4" s="117" t="s">
        <v>39123</v>
      </c>
      <c r="B4" s="117" t="str">
        <f>IFERROR(VLOOKUP(D4,DB!A:K,11,0),"")</f>
        <v>R5</v>
      </c>
      <c r="C4" s="117">
        <v>1</v>
      </c>
      <c r="D4" s="117" t="s">
        <v>34758</v>
      </c>
      <c r="E4" s="117" t="s">
        <v>39024</v>
      </c>
      <c r="F4" s="118">
        <v>45948.661111111112</v>
      </c>
      <c r="G4" s="119">
        <f t="shared" ref="G4" ca="1" si="1">IFERROR(NOW()-F4,"")</f>
        <v>29.068020138889551</v>
      </c>
      <c r="H4" s="118">
        <v>45948.661111111112</v>
      </c>
      <c r="I4" s="117" t="str">
        <f>IFERROR(VLOOKUP(D4,DB!A:F,6,0),"")</f>
        <v>SCECO</v>
      </c>
      <c r="J4" s="117" t="str">
        <f>IFERROR(VLOOKUP(D4,DB!A:G,7,0),"")</f>
        <v>Dead</v>
      </c>
      <c r="K4" s="117" t="s">
        <v>39124</v>
      </c>
      <c r="L4" s="117" t="str">
        <f>IFERROR(VLOOKUP(D4,DB!A:I,9,0),"")</f>
        <v>Latis</v>
      </c>
    </row>
    <row r="5" spans="1:13" ht="30.75">
      <c r="A5" s="117" t="s">
        <v>39125</v>
      </c>
      <c r="B5" s="117" t="s">
        <v>5443</v>
      </c>
      <c r="C5" s="117">
        <v>1</v>
      </c>
      <c r="D5" s="117" t="s">
        <v>32330</v>
      </c>
      <c r="E5" s="117" t="s">
        <v>39021</v>
      </c>
      <c r="F5" s="118">
        <v>45968.848599537036</v>
      </c>
      <c r="G5" s="119">
        <f t="shared" ref="G5:G23" ca="1" si="2">IFERROR(NOW()-F5,"")</f>
        <v>8.8805317129663308</v>
      </c>
      <c r="H5" s="118">
        <v>45968.827465277776</v>
      </c>
      <c r="I5" s="117" t="s">
        <v>22</v>
      </c>
      <c r="J5" s="117" t="s">
        <v>65</v>
      </c>
      <c r="K5" s="117" t="s">
        <v>39126</v>
      </c>
      <c r="L5" s="117" t="s">
        <v>8145</v>
      </c>
    </row>
    <row r="6" spans="1:13">
      <c r="A6" s="117" t="s">
        <v>39127</v>
      </c>
      <c r="B6" s="117" t="str">
        <f>IFERROR(VLOOKUP(D6,DB!A:K,11,0),"")</f>
        <v>R5</v>
      </c>
      <c r="C6" s="117">
        <v>1</v>
      </c>
      <c r="D6" s="117" t="s">
        <v>33371</v>
      </c>
      <c r="E6" s="117" t="s">
        <v>39021</v>
      </c>
      <c r="F6" s="149">
        <v>45977.514803240738</v>
      </c>
      <c r="G6" s="119">
        <f t="shared" ca="1" si="2"/>
        <v>0.2143280092641362</v>
      </c>
      <c r="H6" s="149">
        <v>45977.468807870369</v>
      </c>
      <c r="I6" s="117" t="str">
        <f>IFERROR(VLOOKUP(D6,DB!A:F,6,0),"")</f>
        <v>SCECO</v>
      </c>
      <c r="J6" s="117" t="str">
        <f>IFERROR(VLOOKUP(D6,DB!A:G,7,0),"")</f>
        <v>Weak</v>
      </c>
      <c r="K6" s="117" t="s">
        <v>39128</v>
      </c>
      <c r="L6" s="117" t="str">
        <f>IFERROR(VLOOKUP(D6,DB!A:I,9,0),"")</f>
        <v>Latis</v>
      </c>
    </row>
    <row r="7" spans="1:13">
      <c r="A7" s="117"/>
      <c r="B7" s="117" t="str">
        <f>IFERROR(VLOOKUP(D7,DB!A:K,11,0),"")</f>
        <v/>
      </c>
      <c r="C7" s="117"/>
      <c r="D7" s="117"/>
      <c r="E7" s="117"/>
      <c r="F7" s="117"/>
      <c r="G7" s="119">
        <f t="shared" ca="1" si="2"/>
        <v>45977.729131250002</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45977.729131250002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45977.729131250002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45977.729131250002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45977.729131250002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45977.729131250002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45977.729131250002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45977.729131250002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45977.729131250002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45977.729131250002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45977.729131250002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45977.729131250002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45977.729131250002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45977.729131250002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45977.729131250002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45977.729131250002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45977.729131250002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45977.729131250002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45977.729131250002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45977.729131250002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45977.729131250002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45977.729131250002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45977.729131250002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45977.729131250002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45977.729131250002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45977.729131250002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45977.729131250002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45977.729131250002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45977.729131250002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45977.729131250002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45977.729131250002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45977.729131250002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45977.729131250002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45977.729131250002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45977.729131250002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45977.729131250002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45977.729131250002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45977.729131250002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45977.729131250002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45977.729131250002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45977.729131250002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45977.729131250002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45977.729131250002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45977.729131250002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45977.729131250002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45977.729131250002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45977.729131250002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45977.729131250002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45977.729131250002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45977.729131250002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45977.729131250002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45977.729131250002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45977.729131250002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45977.729131250002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45977.729131250002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45977.729131250002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45977.729131250002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45977.729131250002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45977.729131250002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45977.729131250002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45977.729131250002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45977.729131250002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45977.729131250002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45977.729131250002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45977.729131250002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45977.729131250002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45977.729131250002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45977.729131250002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45977.729131250002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45977.729131250002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45977.729131250002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45977.729131250002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45977.729131250002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45977.729131250002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45977.729131250002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45977.729131250002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45977.729131250002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45977.729131250002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45977.729131250002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45977.729131250002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45977.729131250002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45977.729131250002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45977.729131250002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45977.729131250002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45977.729131250002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45977.729131250002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45977.729131250002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45977.729131250002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45977.729131250002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45977.729131250002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45977.729131250002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45977.729131250002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45977.729131250002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45977.729131250002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45977.729131250002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45977.729131250002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45977.729131250002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45977.729131250002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45977.729131250002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45977.729131250002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45977.729131250002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45977.729131250002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45977.729131250002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45977.729131250002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45977.729131250002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45977.729131250002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45977.729131250002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45977.729131250002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45977.729131250002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45977.729131250002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45977.729131250002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45977.729131250002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45977.729131250002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45977.729131250002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45977.729131250002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45977.729131250002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45977.729131250002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45977.729131250002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45977.729131250002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45977.729131250002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45977.729131250002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45977.729131250002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45977.729131250002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45977.729131250002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45977.729131250002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45977.729131250002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45977.729131250002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45977.729131250002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45977.729131250002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45977.729131250002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45977.729131250002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45977.729131250002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45977.729131250002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45977.729131250002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45977.729131250002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45977.729131250002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45977.729131250002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45977.729131250002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45977.729131250002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45977.729131250002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45977.729131250002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45977.729131250002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45977.729131250002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45977.729131250002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45977.729131250002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45977.729131250002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45977.729131250002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45977.729131250002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45977.729131250002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45977.729131250002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45977.729131250002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45977.729131250002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45977.729131250002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45977.729131250002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45977.729131250002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45977.729131250002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45977.729131250002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45977.729131250002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45977.729131250002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45977.729131250002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45977.729131250002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45977.729131250002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45977.729131250002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45977.729131250002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39129</v>
      </c>
      <c r="B2" s="129" t="str">
        <f>IFERROR(VLOOKUP(D2,DB!A:K,11,0),"")</f>
        <v>R6</v>
      </c>
      <c r="C2" s="130">
        <v>8</v>
      </c>
      <c r="D2" s="148" t="s">
        <v>34882</v>
      </c>
      <c r="E2" s="117" t="s">
        <v>39024</v>
      </c>
      <c r="F2" s="131">
        <v>45977.605775462966</v>
      </c>
      <c r="G2" s="105">
        <f t="shared" ref="G2:G6" ca="1" si="0">IFERROR(NOW()-F2,"-")</f>
        <v>0.12335578703641659</v>
      </c>
      <c r="H2" s="131">
        <v>45977.605775462966</v>
      </c>
      <c r="I2" s="129" t="str">
        <f>IFERROR(VLOOKUP(D2,DB!A:F,6,0),"")</f>
        <v>Generator-SG</v>
      </c>
      <c r="J2" s="129" t="str">
        <f>IFERROR(VLOOKUP(D2,DB!A:G,7,0),"")</f>
        <v>Dead</v>
      </c>
      <c r="K2" s="132" t="s">
        <v>39130</v>
      </c>
      <c r="L2" s="133" t="str">
        <f>IFERROR(VLOOKUP(D2,DB!A:I,9,0),"")</f>
        <v>Latis</v>
      </c>
    </row>
    <row r="3" spans="1:16382" ht="31.5" customHeight="1">
      <c r="A3" s="128" t="s">
        <v>39131</v>
      </c>
      <c r="B3" s="129" t="str">
        <f>IFERROR(VLOOKUP(D3,DB!A:K,11,0),"")</f>
        <v>R6</v>
      </c>
      <c r="C3" s="130">
        <v>1</v>
      </c>
      <c r="D3" s="129" t="s">
        <v>37891</v>
      </c>
      <c r="E3" s="117" t="s">
        <v>39021</v>
      </c>
      <c r="F3" s="131"/>
      <c r="G3" s="105">
        <f t="shared" ca="1" si="0"/>
        <v>45977.729131250002</v>
      </c>
      <c r="H3" s="131">
        <v>45977.603217592594</v>
      </c>
      <c r="I3" s="129" t="str">
        <f>IFERROR(VLOOKUP(D3,DB!A:F,6,0),"")</f>
        <v>SCECO</v>
      </c>
      <c r="J3" s="129" t="str">
        <f>IFERROR(VLOOKUP(D3,DB!A:G,7,0),"")</f>
        <v>Dead</v>
      </c>
      <c r="K3" s="132" t="s">
        <v>39132</v>
      </c>
      <c r="L3" s="133" t="str">
        <f>IFERROR(VLOOKUP(D3,DB!A:I,9,0),"")</f>
        <v>Latis</v>
      </c>
    </row>
    <row r="4" spans="1:16382" ht="31.5" customHeight="1">
      <c r="A4" s="128" t="s">
        <v>39133</v>
      </c>
      <c r="B4" s="129" t="str">
        <f>IFERROR(VLOOKUP(D4,DB!A:K,11,0),"")</f>
        <v>R6</v>
      </c>
      <c r="C4" s="130">
        <v>1</v>
      </c>
      <c r="D4" s="129" t="s">
        <v>29057</v>
      </c>
      <c r="E4" s="117" t="s">
        <v>39021</v>
      </c>
      <c r="F4" s="131">
        <v>45977.649872685186</v>
      </c>
      <c r="G4" s="105">
        <f t="shared" ca="1" si="0"/>
        <v>7.9258564815972932E-2</v>
      </c>
      <c r="H4" s="131">
        <v>45977.649872685186</v>
      </c>
      <c r="I4" s="129" t="str">
        <f>IFERROR(VLOOKUP(D4,DB!A:F,6,0),"")</f>
        <v>SCECO</v>
      </c>
      <c r="J4" s="129" t="str">
        <f>IFERROR(VLOOKUP(D4,DB!A:G,7,0),"")</f>
        <v>Dead</v>
      </c>
      <c r="K4" s="132" t="s">
        <v>39134</v>
      </c>
      <c r="L4" s="133" t="str">
        <f>IFERROR(VLOOKUP(D4,DB!A:I,9,0),"")</f>
        <v>Latis</v>
      </c>
    </row>
    <row r="5" spans="1:16382" ht="31.5" customHeight="1">
      <c r="A5" s="128"/>
      <c r="B5" s="129" t="str">
        <f>IFERROR(VLOOKUP(D5,DB!A:K,11,0),"")</f>
        <v/>
      </c>
      <c r="C5" s="130"/>
      <c r="D5" s="129"/>
      <c r="E5" s="117"/>
      <c r="F5" s="131"/>
      <c r="G5" s="105">
        <f t="shared" ca="1" si="0"/>
        <v>45977.729131250002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45977.729131250002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45977.729131250002</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45977.729131250002</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45977.729131250002</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45977.729131250002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45977.729131250002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45977.729131250002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45977.729131250002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45977.729131250002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45977.729131250002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45977.729131250002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45977.729131250002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45977.729131250002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45977.729131250002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45977.729131250002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45977.729131250002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45977.729131250002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45977.729131250002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45977.729131250002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45977.729131250002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45977.729131250002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45977.729131250002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45977.729131250002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45977.729131250002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45977.729131250002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45977.729131250002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45977.729131250002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45977.729131250002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45977.729131250002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45977.729131250002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45977.729131250002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45977.729131250002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45977.729131250002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45977.729131250002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45977.729131250002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45977.729131250002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45977.729131250002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45977.729131250002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45977.729131250002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45977.729131250002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45977.729131250002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45977.729131250002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45977.729131250002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45977.729131250002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45977.729131250002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45977.729131250002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45977.729131250002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45977.729131250002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45977.729131250002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45977.729131250002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45977.729131250002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45977.729131250002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45977.729131250002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45977.729131250002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45977.729131250002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45977.729131250002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45977.729131250002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45977.729131250002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45977.729131250002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45977.729131250002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45977.729131250002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45977.729131250002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45977.729131250002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45977.729131250002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45977.729131250002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45977.729131250002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45977.729131250002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45977.729131250002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45977.729131250002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45977.729131250002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45977.729131250002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45977.729131250002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45977.729131250002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45977.729131250002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45977.729131250002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45977.729131250002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45977.729131250002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45977.729131250002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45977.729131250002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45977.729131250002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45977.729131250002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45977.729131250002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45977.729131250002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45977.729131250002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45977.729131250002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45977.729131250002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45977.729131250002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45977.729131250002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45977.729131250002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45977.729131250002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45977.729131250002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45977.729131250002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45977.729131250002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45977.729131250002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45977.729131250002</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45977.729131250002</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45977.729131250002</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45977.729131250002</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45977.729131250002</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2025-11-16T14:30:17Z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