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33" documentId="120_S{2AC9BD13-BADA-5192-A53E-5A8FF88502F6}" xr6:coauthVersionLast="47" xr6:coauthVersionMax="47" xr10:uidLastSave="{4CAC4FB8-CF6E-4DE2-9AEE-DD354428062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2" l="1"/>
  <c r="G3" i="9"/>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5" i="2"/>
  <c r="G5" i="2"/>
  <c r="I5" i="2"/>
  <c r="J5" i="2"/>
  <c r="L5"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<sst xmlns="http://schemas.openxmlformats.org/spreadsheetml/2006/main" count="180292" uniqueCount="39127">
  <si>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</si>
  <si>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</si>
  <si>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</si>
  <si>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</si>
  <si>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</si>
  <si>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</si>
  <si>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</si>
  <si>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</si>
  <si>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</si>
  <si>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</si>
  <si>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</si>
  <si>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</si>
  <si>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</si>
  <si>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</si>
  <si>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</si>
  <si>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</si>
  <si>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</si>
  <si>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</si>
  <si>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</si>
  <si>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</si>
  <si>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</si>
  <si>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</si>
  <si>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</si>
  <si>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</si>
  <si>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</si>
  <si>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</si>
  <si>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</si>
  <si>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</si>
  <si>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</si>
  <si>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</si>
  <si>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</si>
  <si>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</si>
  <si>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</si>
  <si>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</si>
  <si>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</si>
  <si>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</si>
  <si>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</si>
  <si>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</si>
  <si>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</si>
  <si>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</si>
  <si>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</si>
  <si>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</si>
  <si>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</si>
  <si>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</si>
  <si>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</si>
  <si>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</si>
  <si>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</si>
  <si>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</si>
  <si>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</si>
  <si>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</si>
  <si>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</si>
  <si>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</si>
  <si>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</si>
  <si>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</si>
  <si>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</si>
  <si>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</si>
  <si>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</si>
  <si>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</si>
  <si>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</si>
  <si>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</si>
  <si>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</si>
  <si>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</si>
  <si>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</si>
  <si>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</si>
  <si>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</si>
  <si>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</si>
  <si>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</si>
  <si>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</si>
  <si>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</si>
  <si>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</si>
  <si>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</si>
  <si>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</si>
  <si>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</si>
  <si>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</si>
  <si>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</si>
  <si>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</si>
  <si>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</si>
  <si>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</si>
  <si>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</si>
  <si>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</si>
  <si>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</si>
  <si>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</si>
  <si>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</si>
  <si>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</si>
  <si>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</si>
  <si>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</si>
  <si>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</si>
  <si>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</si>
  <si>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</si>
  <si>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</si>
  <si>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</si>
  <si>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</si>
  <si>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</si>
  <si>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</si>
  <si>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</si>
  <si>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</si>
  <si>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</si>
  <si>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</si>
  <si>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</si>
  <si>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</si>
  <si>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</si>
  <si>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</si>
  <si>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</si>
  <si>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</si>
  <si>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</si>
  <si>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</si>
  <si>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</si>
  <si>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</si>
  <si>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</si>
  <si>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</si>
  <si>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</si>
  <si>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</si>
  <si>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</si>
  <si>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</si>
  <si>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</si>
  <si>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</si>
  <si>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</si>
  <si>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</si>
  <si>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</si>
  <si>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</si>
  <si>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</si>
  <si>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</si>
  <si>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</si>
  <si>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</si>
  <si>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</si>
  <si>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</si>
  <si>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</si>
  <si>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</si>
  <si>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</si>
  <si>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</si>
  <si>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</si>
  <si>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</si>
  <si>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</si>
  <si>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</si>
  <si>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</si>
  <si>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</si>
  <si>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</si>
  <si>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</si>
  <si>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</si>
  <si>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</si>
  <si>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</si>
  <si>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</si>
  <si>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</si>
  <si>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</si>
  <si>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</si>
  <si>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</si>
  <si>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</si>
  <si>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</si>
  <si>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</si>
  <si>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</si>
  <si>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</si>
  <si>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</si>
  <si>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</si>
  <si>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</si>
  <si>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</si>
  <si>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</si>
  <si>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</si>
  <si>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</si>
  <si>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</si>
  <si>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</si>
  <si>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</si>
  <si>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</si>
  <si>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</si>
  <si>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</si>
  <si>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</si>
  <si>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</si>
  <si>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</si>
  <si>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</si>
  <si>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</si>
  <si>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</si>
  <si>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</si>
  <si>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</si>
  <si>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</si>
  <si>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</si>
  <si>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</si>
  <si>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</si>
  <si>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</si>
  <si>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</si>
  <si>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</si>
  <si>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</si>
  <si>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</si>
  <si>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</si>
  <si>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</si>
  <si>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</si>
  <si>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</si>
  <si>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</si>
  <si>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</si>
  <si>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</si>
  <si>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</si>
  <si>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</si>
  <si>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</si>
  <si>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</si>
  <si>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</si>
  <si>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</si>
  <si>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</si>
  <si>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</si>
  <si>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</si>
  <si>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</si>
  <si>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</si>
  <si>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</si>
  <si>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</si>
  <si>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</si>
  <si>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</si>
  <si>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</si>
  <si>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</si>
  <si>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</si>
  <si>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</si>
  <si>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</si>
  <si>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</si>
  <si>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</si>
  <si>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</si>
  <si>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</si>
  <si>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</si>
  <si>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</si>
  <si>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</si>
  <si>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</si>
  <si>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</si>
  <si>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</si>
  <si>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</si>
  <si>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</si>
  <si>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</si>
  <si>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</si>
  <si>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</si>
  <si>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</si>
  <si>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</si>
  <si>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</si>
  <si>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</si>
  <si>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</si>
  <si>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</si>
  <si>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</si>
  <si>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</si>
  <si>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</si>
  <si>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</si>
  <si>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</si>
  <si>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</si>
  <si>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</si>
  <si>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</si>
  <si>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</si>
  <si>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</si>
  <si>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</si>
  <si>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</si>
  <si>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</si>
  <si>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</si>
  <si>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</si>
  <si>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</si>
  <si>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</si>
  <si>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</si>
  <si>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</si>
  <si>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</si>
  <si>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</si>
  <si>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</si>
  <si>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</si>
  <si>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</si>
  <si>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</si>
  <si>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</si>
  <si>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</si>
  <si>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</si>
  <si>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</si>
  <si>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</si>
  <si>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</si>
  <si>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</si>
  <si>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</si>
  <si>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</si>
  <si>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</si>
  <si>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</si>
  <si>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</si>
  <si>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</si>
  <si>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</si>
  <si>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</si>
  <si>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</si>
  <si>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</si>
  <si>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</si>
  <si>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</si>
  <si>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</si>
  <si>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</si>
  <si>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</si>
  <si>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</si>
  <si>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</si>
  <si>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</si>
  <si>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</si>
  <si>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</si>
  <si>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</si>
  <si>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</si>
  <si>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</si>
  <si>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</si>
  <si>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</si>
  <si>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</si>
  <si>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</si>
  <si>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</si>
  <si>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</si>
  <si>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</si>
  <si>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</si>
  <si>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</si>
  <si>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</si>
  <si>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</si>
  <si>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</si>
  <si>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</si>
  <si>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</si>
  <si>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</si>
  <si>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</si>
  <si>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</si>
  <si>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</si>
  <si>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</si>
  <si>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</si>
  <si>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</si>
  <si>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</si>
  <si>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</si>
  <si>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</si>
  <si>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</si>
  <si>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</si>
  <si>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</si>
  <si>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</si>
  <si>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</si>
  <si>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</si>
  <si>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</si>
  <si>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</si>
  <si>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</si>
  <si>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</si>
  <si>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</si>
  <si>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</si>
  <si>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</si>
  <si>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</si>
  <si>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</si>
  <si>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</si>
  <si>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</si>
  <si>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</si>
  <si>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</si>
  <si>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</si>
  <si>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</si>
  <si>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</si>
  <si>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</si>
  <si>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</si>
  <si>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</si>
  <si>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</si>
  <si>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</si>
  <si>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</si>
  <si>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</si>
  <si>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</si>
  <si>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</si>
  <si>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</si>
  <si>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</si>
  <si>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</si>
  <si>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</si>
  <si>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</si>
  <si>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</si>
  <si>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</si>
  <si>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</si>
  <si>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</si>
  <si>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</si>
  <si>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</si>
  <si>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</si>
  <si>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</si>
  <si>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</si>
  <si>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</si>
  <si>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</si>
  <si>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</si>
  <si>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</si>
  <si>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</si>
  <si>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</si>
  <si>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</si>
  <si>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</si>
  <si>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</si>
  <si>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</si>
  <si>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</si>
  <si>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</si>
  <si>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</si>
  <si>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</si>
  <si>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</si>
  <si>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</si>
  <si>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</si>
  <si>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</si>
  <si>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</si>
  <si>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</si>
  <si>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</si>
  <si>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</si>
  <si>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</si>
  <si>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</si>
  <si>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</si>
  <si>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</si>
  <si>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</si>
  <si>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</si>
  <si>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</si>
  <si>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</si>
  <si>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</si>
  <si>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</si>
  <si>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</si>
  <si>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</si>
  <si>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</si>
  <si>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</si>
  <si>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</si>
  <si>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</si>
  <si>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</si>
  <si>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</si>
  <si>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</si>
  <si>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</si>
  <si>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</si>
  <si>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</si>
  <si>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</si>
  <si>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</si>
  <si>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</si>
  <si>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</si>
  <si>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</si>
  <si>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</si>
  <si>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</si>
  <si>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</si>
  <si>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</si>
  <si>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</si>
  <si>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</si>
  <si>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</si>
  <si>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</si>
  <si>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</si>
  <si>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</si>
  <si>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</si>
  <si>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</si>
  <si>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</si>
  <si>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</si>
  <si>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</si>
  <si>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</si>
  <si>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</si>
  <si>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</si>
  <si>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</si>
  <si>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</si>
  <si>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</si>
  <si>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</si>
  <si>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</si>
  <si>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</si>
  <si>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</si>
  <si>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</si>
  <si>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</si>
  <si>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</si>
  <si>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</si>
  <si>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</si>
  <si>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</si>
  <si>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</si>
  <si>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</si>
  <si>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</si>
  <si>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</si>
  <si>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</si>
  <si>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</si>
  <si>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</si>
  <si>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</si>
  <si>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</si>
  <si>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</si>
  <si>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</si>
  <si>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</si>
  <si>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</si>
  <si>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</si>
  <si>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</si>
  <si>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</si>
  <si>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</si>
  <si>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</si>
  <si>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</si>
  <si>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</si>
  <si>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</si>
  <si>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</si>
  <si>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</si>
  <si>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</si>
  <si>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</si>
  <si>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</si>
  <si>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</si>
  <si>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</si>
  <si>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</si>
  <si>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</si>
  <si>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</si>
  <si>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</si>
  <si>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</si>
  <si>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</si>
  <si>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</si>
  <si>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</si>
  <si>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</si>
  <si>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</si>
  <si>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</si>
  <si>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</si>
  <si>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</si>
  <si>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</si>
  <si>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</si>
  <si>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</si>
  <si>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</si>
  <si>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</si>
  <si>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</si>
  <si>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</si>
  <si>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</si>
  <si>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</si>
  <si>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</si>
  <si>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</si>
  <si>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</si>
  <si>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</si>
  <si>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</si>
  <si>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</si>
  <si>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</si>
  <si>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</si>
  <si>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</si>
  <si>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</si>
  <si>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</si>
  <si>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</si>
  <si>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</si>
  <si>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</si>
  <si>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</si>
  <si>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</si>
  <si>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</si>
  <si>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</si>
  <si>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</si>
  <si>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</si>
  <si>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</si>
  <si>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</si>
  <si>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</si>
  <si>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</si>
  <si>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</si>
  <si>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</si>
  <si>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</si>
  <si>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</si>
  <si>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</si>
  <si>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</si>
  <si>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</si>
  <si>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</si>
  <si>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</si>
  <si>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</si>
  <si>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</si>
  <si>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</si>
  <si>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</si>
  <si>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</si>
  <si>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</si>
  <si>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</si>
  <si>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</si>
  <si>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</si>
  <si>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</si>
  <si>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</si>
  <si>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</si>
  <si>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</si>
  <si>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</si>
  <si>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</si>
  <si>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</si>
  <si>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</si>
  <si>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</si>
  <si>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</si>
  <si>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</si>
  <si>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</si>
  <si>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</si>
  <si>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</si>
  <si>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</si>
  <si>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</si>
  <si>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</si>
  <si>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</si>
  <si>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</si>
  <si>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</si>
  <si>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</si>
  <si>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</si>
  <si>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</si>
  <si>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</si>
  <si>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</si>
  <si>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</si>
  <si>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</si>
  <si>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</si>
  <si>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</si>
  <si>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</si>
  <si>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</si>
  <si>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</si>
  <si>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</si>
  <si>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</si>
  <si>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</si>
  <si>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</si>
  <si>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</si>
  <si>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</si>
  <si>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</si>
  <si>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</si>
  <si>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</si>
  <si>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</si>
  <si>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</si>
  <si>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</si>
  <si>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</si>
  <si>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</si>
  <si>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</si>
  <si>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</si>
  <si>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</si>
  <si>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</si>
  <si>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</si>
  <si>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</si>
  <si>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</si>
  <si>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</si>
  <si>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</si>
  <si>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</si>
  <si>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</si>
  <si>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</si>
  <si>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</si>
  <si>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</si>
  <si>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</si>
  <si>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</si>
  <si>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</si>
  <si>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</si>
  <si>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</si>
  <si>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</si>
  <si>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</si>
  <si>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</si>
  <si>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</si>
  <si>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</si>
  <si>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</si>
  <si>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</si>
  <si>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</si>
  <si>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</si>
  <si>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</si>
  <si>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</si>
  <si>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</si>
  <si>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</si>
  <si>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</si>
  <si>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</si>
  <si>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</si>
  <si>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</si>
  <si>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</si>
  <si>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</si>
  <si>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</si>
  <si>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</si>
  <si>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</si>
  <si>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</si>
  <si>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</si>
  <si>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</si>
  <si>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</si>
  <si>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</si>
  <si>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</si>
  <si>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</si>
  <si>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</si>
  <si>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</si>
  <si>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</si>
  <si>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</si>
  <si>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</si>
  <si>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</si>
  <si>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</si>
  <si>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</si>
  <si>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</si>
  <si>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</si>
  <si>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</si>
  <si>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</si>
  <si>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</si>
  <si>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</si>
  <si>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</si>
  <si>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</si>
  <si>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</si>
  <si>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</si>
  <si>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</si>
  <si>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</si>
  <si>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</si>
  <si>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</si>
  <si>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</si>
  <si>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</si>
  <si>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</si>
  <si>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</si>
  <si>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</si>
  <si>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</si>
  <si>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</si>
  <si>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</si>
  <si>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</si>
  <si>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</si>
  <si>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</si>
  <si>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</si>
  <si>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</si>
  <si>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</si>
  <si>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</si>
  <si>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</si>
  <si>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</si>
  <si>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</si>
  <si>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</si>
  <si>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</si>
  <si>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</si>
  <si>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</si>
  <si>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</si>
  <si>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</si>
  <si>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</si>
  <si>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</si>
  <si>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</si>
  <si>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</si>
  <si>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</si>
  <si>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</si>
  <si>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</si>
  <si>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</si>
  <si>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</si>
  <si>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</si>
  <si>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</si>
  <si>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</si>
  <si>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</si>
  <si>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</si>
  <si>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</si>
  <si>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</si>
  <si>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</si>
  <si>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</si>
  <si>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</si>
  <si>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</si>
  <si>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</si>
  <si>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</si>
  <si>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</si>
  <si>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</si>
  <si>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</si>
  <si>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</si>
  <si>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</si>
  <si>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</si>
  <si>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</si>
  <si>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</si>
  <si>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</si>
  <si>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</si>
  <si>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</si>
  <si>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</si>
  <si>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</si>
  <si>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</si>
  <si>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</si>
  <si>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</si>
  <si>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</si>
  <si>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</si>
  <si>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</si>
  <si>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</si>
  <si>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</si>
  <si>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</si>
  <si>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</si>
  <si>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</si>
  <si>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</si>
  <si>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</si>
  <si>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</si>
  <si>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</si>
  <si>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</si>
  <si>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</si>
  <si>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</si>
  <si>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</si>
  <si>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</si>
  <si>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</si>
  <si>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</si>
  <si>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</si>
  <si>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</si>
  <si>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</si>
  <si>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</si>
  <si>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</si>
  <si>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</si>
  <si>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</si>
  <si>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</si>
  <si>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</si>
  <si>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</si>
  <si>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</si>
  <si>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</si>
  <si>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</si>
  <si>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</si>
  <si>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</si>
  <si>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</si>
  <si>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</si>
  <si>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</si>
  <si>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</si>
  <si>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</si>
  <si>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</si>
  <si>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</si>
  <si>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</si>
  <si>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</si>
  <si>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</si>
  <si>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</si>
  <si>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</si>
  <si>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</si>
  <si>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</si>
  <si>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</si>
  <si>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</si>
  <si>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</si>
  <si>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</si>
  <si>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</si>
  <si>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</si>
  <si>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</si>
  <si>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</si>
  <si>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</si>
  <si>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</si>
  <si>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</si>
  <si>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</si>
  <si>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</si>
  <si>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</si>
  <si>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</si>
  <si>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</si>
  <si>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</si>
  <si>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</si>
  <si>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</si>
  <si>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</si>
  <si>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</si>
  <si>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</si>
  <si>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</si>
  <si>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</si>
  <si>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</si>
  <si>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</si>
  <si>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</si>
  <si>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</si>
  <si>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</si>
  <si>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</si>
  <si>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</si>
  <si>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</si>
  <si>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</si>
  <si>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</si>
  <si>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</si>
  <si>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</si>
  <si>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</si>
  <si>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</si>
  <si>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</si>
  <si>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</si>
  <si>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</si>
  <si>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</si>
  <si>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</si>
  <si>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</si>
  <si>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</si>
  <si>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</si>
  <si>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</si>
  <si>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</si>
  <si>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</si>
  <si>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</si>
  <si>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</si>
  <si>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</si>
  <si>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</si>
  <si>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</si>
  <si>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</si>
  <si>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</si>
  <si>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</si>
  <si>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</si>
  <si>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</si>
  <si>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</si>
  <si>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</si>
  <si>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</si>
  <si>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</si>
  <si>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</si>
  <si>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</si>
  <si>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</si>
  <si>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</si>
  <si>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</si>
  <si>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</si>
  <si>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</si>
  <si>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</si>
  <si>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</si>
  <si>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</si>
  <si>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</si>
  <si>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</si>
  <si>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</si>
  <si>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</si>
  <si>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</si>
  <si>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</si>
  <si>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</si>
  <si>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</si>
  <si>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</si>
  <si>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</si>
  <si>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</si>
  <si>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</si>
  <si>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</si>
  <si>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</si>
  <si>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</si>
  <si>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</si>
  <si>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</si>
  <si>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</si>
  <si>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</si>
  <si>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</si>
  <si>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</si>
  <si>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</si>
  <si>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</si>
  <si>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</si>
  <si>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</si>
  <si>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</si>
  <si>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</si>
  <si>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</si>
  <si>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</si>
  <si>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</si>
  <si>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</si>
  <si>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</si>
  <si>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</si>
  <si>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</si>
  <si>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</si>
  <si>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</si>
  <si>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</si>
  <si>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</si>
  <si>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</si>
  <si>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</si>
  <si>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</si>
  <si>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</si>
  <si>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</si>
  <si>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</si>
  <si>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</si>
  <si>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</si>
  <si>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</si>
  <si>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</si>
  <si>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</si>
  <si>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</si>
  <si>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</si>
  <si>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</si>
  <si>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</si>
  <si>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</si>
  <si>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</si>
  <si>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</si>
  <si>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</si>
  <si>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</si>
  <si>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</si>
  <si>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</si>
  <si>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</si>
  <si>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</si>
  <si>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</si>
  <si>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</si>
  <si>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</si>
  <si>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</si>
  <si>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</si>
  <si>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</si>
  <si>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</si>
  <si>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</si>
  <si>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</si>
  <si>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</si>
  <si>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</si>
  <si>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</si>
  <si>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</si>
  <si>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</si>
  <si>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</si>
  <si>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</si>
  <si>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</si>
  <si>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</si>
  <si>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</si>
  <si>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</si>
  <si>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</si>
  <si>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</si>
  <si>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</si>
  <si>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</si>
  <si>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</si>
  <si>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</si>
  <si>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</si>
  <si>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</si>
  <si>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</si>
  <si>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</si>
  <si>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</si>
  <si>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</si>
  <si>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</si>
  <si>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</si>
  <si>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</si>
  <si>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</si>
  <si>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</si>
  <si>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</si>
  <si>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</si>
  <si>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</si>
  <si>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</si>
  <si>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</si>
  <si>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</si>
  <si>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</si>
  <si>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</si>
  <si>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</si>
  <si>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</si>
  <si>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</si>
  <si>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</si>
  <si>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</si>
  <si>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</si>
  <si>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</si>
  <si>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</si>
  <si>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</si>
  <si>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</si>
  <si>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</si>
  <si>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</si>
  <si>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</si>
  <si>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</si>
  <si>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</si>
  <si>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</si>
  <si>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</si>
  <si>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</si>
  <si>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</si>
  <si>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</si>
  <si>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</si>
  <si>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</si>
  <si>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</si>
  <si>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</si>
  <si>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</si>
  <si>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</si>
  <si>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</si>
  <si>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</si>
  <si>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</si>
  <si>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</si>
  <si>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</si>
  <si>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</si>
  <si>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</si>
  <si>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</si>
  <si>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</si>
  <si>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</si>
  <si>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</si>
  <si>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</si>
  <si>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</si>
  <si>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</si>
  <si>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</si>
  <si>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</si>
  <si>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</si>
  <si>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</si>
  <si>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</si>
  <si>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</si>
  <si>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</si>
  <si>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</si>
  <si>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</si>
  <si>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</si>
  <si>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</si>
  <si>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</si>
  <si>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</si>
  <si>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</si>
  <si>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</si>
  <si>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</si>
  <si>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</si>
  <si>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</si>
  <si>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</si>
  <si>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</si>
  <si>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</si>
  <si>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</si>
  <si>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</si>
  <si>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</si>
  <si>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</si>
  <si>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</si>
  <si>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</si>
  <si>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</si>
  <si>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</si>
  <si>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</si>
  <si>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</si>
  <si>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</si>
  <si>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</si>
  <si>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</si>
  <si>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</si>
  <si>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</si>
  <si>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</si>
  <si>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</si>
  <si>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</si>
  <si>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</si>
  <si>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</si>
  <si>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</si>
  <si>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</si>
  <si>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</si>
  <si>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</si>
  <si>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</si>
  <si>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</si>
  <si>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</si>
  <si>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</si>
  <si>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</si>
  <si>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</si>
  <si>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</si>
  <si>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</si>
  <si>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</si>
  <si>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</si>
  <si>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</si>
  <si>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</si>
  <si>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</si>
  <si>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</si>
  <si>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</si>
  <si>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</si>
  <si>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</si>
  <si>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</si>
  <si>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</si>
  <si>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</si>
  <si>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</si>
  <si>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</si>
  <si>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</si>
  <si>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</si>
  <si>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</si>
  <si>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</si>
  <si>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</si>
  <si>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</si>
  <si>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</si>
  <si>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</si>
  <si>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</si>
  <si>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</si>
  <si>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</si>
  <si>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</si>
  <si>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</si>
  <si>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</si>
  <si>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</si>
  <si>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</si>
  <si>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</si>
  <si>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</si>
  <si>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</si>
  <si>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</si>
  <si>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</si>
  <si>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</si>
  <si>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</si>
  <si>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</si>
  <si>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</si>
  <si>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</si>
  <si>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</si>
  <si>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</si>
  <si>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</si>
  <si>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</si>
  <si>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</si>
  <si>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</si>
  <si>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</si>
  <si>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</si>
  <si>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</si>
  <si>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</si>
  <si>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</si>
  <si>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</si>
  <si>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</si>
  <si>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</si>
  <si>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</si>
  <si>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</si>
  <si>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</si>
  <si>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</si>
  <si>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</si>
  <si>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</si>
  <si>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</si>
  <si>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</si>
  <si>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</si>
  <si>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</si>
  <si>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</si>
  <si>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</si>
  <si>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</si>
  <si>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</si>
  <si>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</si>
  <si>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</si>
  <si>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</si>
  <si>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</si>
  <si>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</si>
  <si>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</si>
  <si>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</si>
  <si>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</si>
  <si>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</si>
  <si>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</si>
  <si>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</si>
  <si>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</si>
  <si>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</si>
  <si>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</si>
  <si>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</si>
  <si>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</si>
  <si>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</si>
  <si>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</si>
  <si>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</si>
  <si>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</si>
  <si>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</si>
  <si>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</si>
  <si>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</si>
  <si>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</si>
  <si>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</si>
  <si>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</si>
  <si>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</si>
  <si>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</si>
  <si>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</si>
  <si>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</si>
  <si>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</si>
  <si>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</si>
  <si>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</si>
  <si>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</si>
  <si>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</si>
  <si>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</si>
  <si>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</si>
  <si>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</si>
  <si>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</si>
  <si>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</si>
  <si>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</si>
  <si>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</si>
  <si>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</si>
  <si>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</si>
  <si>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</si>
  <si>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</si>
  <si>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</si>
  <si>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</si>
  <si>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</si>
  <si>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</si>
  <si>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</si>
  <si>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</si>
  <si>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</si>
  <si>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</si>
  <si>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</si>
  <si>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</si>
  <si>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</si>
  <si>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</si>
  <si>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</si>
  <si>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</si>
  <si>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</si>
  <si>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</si>
  <si>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</si>
  <si>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</si>
  <si>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</si>
  <si>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</si>
  <si>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</si>
  <si>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</si>
  <si>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</si>
  <si>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</si>
  <si>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</si>
  <si>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</si>
  <si>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</si>
  <si>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</si>
  <si>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</si>
  <si>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</si>
  <si>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</si>
  <si>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</si>
  <si>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</si>
  <si>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</si>
  <si>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</si>
  <si>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</si>
  <si>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</si>
  <si>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</si>
  <si>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</si>
  <si>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</si>
  <si>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</si>
  <si>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</si>
  <si>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</si>
  <si>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</si>
  <si>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</si>
  <si>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</si>
  <si>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</si>
  <si>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</si>
  <si>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</si>
  <si>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</si>
  <si>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</si>
  <si>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</si>
  <si>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</si>
  <si>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</si>
  <si>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</si>
  <si>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</si>
  <si>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</si>
  <si>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</si>
  <si>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</si>
  <si>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</si>
  <si>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</si>
  <si>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</si>
  <si>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</si>
  <si>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</si>
  <si>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</si>
  <si>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</si>
  <si>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</si>
  <si>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</si>
  <si>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</si>
  <si>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</si>
  <si>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</si>
  <si>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</si>
  <si>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</si>
  <si>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</si>
  <si>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</si>
  <si>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</si>
  <si>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</si>
  <si>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</si>
  <si>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</si>
  <si>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</si>
  <si>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</si>
  <si>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</si>
  <si>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</si>
  <si>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</si>
  <si>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</si>
  <si>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</si>
  <si>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</si>
  <si>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</si>
  <si>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</si>
  <si>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</si>
  <si>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</si>
  <si>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</si>
  <si>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</si>
  <si>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</si>
  <si>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</si>
  <si>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</si>
  <si>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</si>
  <si>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</si>
  <si>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</si>
  <si>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</si>
  <si>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</si>
  <si>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</si>
  <si>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</si>
  <si>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</si>
  <si>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</si>
  <si>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</si>
  <si>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</si>
  <si>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</si>
  <si>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</si>
  <si>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</si>
  <si>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</si>
  <si>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</si>
  <si>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</si>
  <si>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</si>
  <si>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</si>
  <si>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</si>
  <si>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</si>
  <si>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</si>
  <si>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</si>
  <si>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</si>
  <si>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</si>
  <si>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</si>
  <si>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</si>
  <si>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</si>
  <si>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</si>
  <si>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</si>
  <si>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</si>
  <si>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</si>
  <si>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</si>
  <si>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</si>
  <si>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</si>
  <si>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</si>
  <si>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</si>
  <si>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</si>
  <si>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</si>
  <si>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</si>
  <si>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</si>
  <si>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</si>
  <si>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</si>
  <si>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</si>
  <si>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</si>
  <si>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</si>
  <si>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</si>
  <si>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</si>
  <si>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</si>
  <si>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</si>
  <si>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</si>
  <si>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</si>
  <si>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</si>
  <si>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</si>
  <si>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</si>
  <si>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</si>
  <si>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</si>
  <si>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</si>
  <si>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</si>
  <si>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</si>
  <si>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</si>
  <si>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</si>
  <si>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</si>
  <si>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</si>
  <si>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</si>
  <si>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</si>
  <si>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</si>
  <si>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</si>
  <si>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</si>
  <si>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</si>
  <si>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</si>
  <si>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</si>
  <si>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</si>
  <si>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</si>
  <si>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</si>
  <si>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</si>
  <si>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</si>
  <si>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</si>
  <si>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</si>
  <si>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</si>
  <si>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</si>
  <si>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</si>
  <si>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</si>
  <si>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</si>
  <si>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</si>
  <si>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</si>
  <si>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</si>
  <si>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</si>
  <si>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</si>
  <si>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</si>
  <si>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</si>
  <si>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</si>
  <si>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</si>
  <si>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</si>
  <si>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</si>
  <si>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</si>
  <si>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</si>
  <si>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</si>
  <si>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</si>
  <si>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</si>
  <si>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</si>
  <si>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</si>
  <si>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</si>
  <si>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</si>
  <si>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</si>
  <si>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</si>
  <si>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</si>
  <si>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</si>
  <si>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</si>
  <si>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</si>
  <si>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</si>
  <si>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</si>
  <si>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</si>
  <si>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</si>
  <si>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</si>
  <si>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</si>
  <si>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</si>
  <si>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</si>
  <si>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</si>
  <si>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</si>
  <si>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</si>
  <si>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</si>
  <si>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</si>
  <si>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</si>
  <si>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</si>
  <si>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</si>
  <si>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</si>
  <si>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</si>
  <si>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</si>
  <si>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</si>
  <si>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</si>
  <si>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</si>
  <si>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</si>
  <si>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</si>
  <si>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</si>
  <si>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</si>
  <si>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</si>
  <si>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</si>
  <si>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</si>
  <si>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</si>
  <si>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</si>
  <si>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</si>
  <si>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</si>
  <si>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</si>
  <si>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</si>
  <si>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</si>
  <si>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</si>
  <si>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</si>
  <si>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</si>
  <si>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</si>
  <si>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</si>
  <si>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</si>
  <si>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</si>
  <si>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</si>
  <si>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</si>
  <si>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</si>
  <si>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</si>
  <si>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</si>
  <si>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</si>
  <si>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</si>
  <si>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</si>
  <si>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</si>
  <si>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</si>
  <si>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</si>
  <si>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</si>
  <si>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</si>
  <si>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</si>
  <si>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</si>
  <si>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</si>
  <si>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</si>
  <si>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</si>
  <si>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</si>
  <si>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</si>
  <si>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</si>
  <si>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</si>
  <si>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</si>
  <si>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</si>
  <si>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</si>
  <si>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</si>
  <si>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</si>
  <si>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</si>
  <si>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</si>
  <si>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</si>
  <si>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</si>
  <si>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</si>
  <si>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</si>
  <si>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</si>
  <si>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</si>
  <si>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</si>
  <si>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</si>
  <si>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</si>
  <si>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</si>
  <si>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</si>
  <si>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</si>
  <si>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</si>
  <si>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</si>
  <si>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</si>
  <si>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</si>
  <si>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</si>
  <si>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</si>
  <si>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</si>
  <si>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</si>
  <si>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</si>
  <si>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</si>
  <si>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</si>
  <si>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</si>
  <si>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</si>
  <si>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</si>
  <si>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</si>
  <si>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</si>
  <si>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</si>
  <si>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</si>
  <si>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</si>
  <si>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</si>
  <si>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</si>
  <si>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</si>
  <si>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</si>
  <si>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</si>
  <si>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</si>
  <si>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</si>
  <si>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</si>
  <si>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</si>
  <si>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</si>
  <si>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</si>
  <si>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</si>
  <si>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</si>
  <si>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</si>
  <si>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</si>
  <si>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</si>
  <si>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</si>
  <si>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</si>
  <si>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</si>
  <si>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</si>
  <si>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</si>
  <si>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</si>
  <si>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</si>
  <si>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</si>
  <si>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</si>
  <si>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</si>
  <si>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</si>
  <si>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</si>
  <si>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</si>
  <si>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</si>
  <si>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</si>
  <si>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</si>
  <si>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</si>
  <si>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</si>
  <si>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</si>
  <si>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</si>
  <si>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</si>
  <si>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</si>
  <si>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</si>
  <si>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</si>
  <si>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</si>
  <si>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</si>
  <si>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</si>
  <si>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</si>
  <si>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</si>
  <si>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</si>
  <si>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</si>
  <si>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</si>
  <si>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</si>
  <si>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</si>
  <si>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</si>
  <si>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</si>
  <si>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</si>
  <si>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</si>
  <si>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</si>
  <si>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</si>
  <si>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</si>
  <si>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</si>
  <si>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</si>
  <si>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</si>
  <si>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</si>
  <si>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</si>
  <si>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</si>
  <si>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</si>
  <si>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</si>
  <si>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</si>
  <si>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</si>
  <si>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</si>
  <si>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</si>
  <si>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</si>
  <si>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</si>
  <si>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</si>
  <si>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</si>
  <si>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</si>
  <si>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</si>
  <si>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</si>
  <si>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</si>
  <si>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</si>
  <si>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</si>
  <si>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</si>
  <si>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</si>
  <si>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</si>
  <si>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</si>
  <si>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</si>
  <si>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</si>
  <si>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</si>
  <si>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</si>
  <si>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</si>
  <si>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</si>
  <si>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</si>
  <si>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</si>
  <si>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</si>
  <si>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</si>
  <si>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</si>
  <si>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</si>
  <si>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</si>
  <si>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</si>
  <si>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</si>
  <si>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</si>
  <si>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</si>
  <si>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</si>
  <si>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</si>
  <si>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</si>
  <si>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</si>
  <si>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</si>
  <si>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</si>
  <si>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</si>
  <si>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</si>
  <si>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</si>
  <si>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</si>
  <si>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</si>
  <si>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</si>
  <si>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</si>
  <si>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</si>
  <si>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</si>
  <si>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</si>
  <si>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</si>
  <si>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</si>
  <si>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</si>
  <si>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</si>
  <si>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</si>
  <si>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</si>
  <si>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</si>
  <si>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</si>
  <si>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</si>
  <si>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</si>
  <si>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</si>
  <si>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</si>
  <si>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</si>
  <si>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</si>
  <si>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</si>
  <si>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</si>
  <si>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</si>
  <si>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</si>
  <si>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</si>
  <si>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</si>
  <si>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</si>
  <si>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</si>
  <si>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</si>
  <si>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</si>
  <si>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</si>
  <si>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</si>
  <si>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</si>
  <si>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</si>
  <si>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</si>
  <si>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</si>
  <si>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</si>
  <si>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</si>
  <si>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</si>
  <si>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</si>
  <si>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</si>
  <si>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</si>
  <si>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</si>
  <si>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</si>
  <si>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</si>
  <si>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</si>
  <si>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</si>
  <si>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</si>
  <si>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</si>
  <si>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</si>
  <si>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</si>
  <si>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</si>
  <si>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</si>
  <si>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</si>
  <si>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</si>
  <si>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</si>
  <si>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</si>
  <si>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</si>
  <si>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</si>
  <si>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</si>
  <si>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</si>
  <si>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</si>
  <si>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</si>
  <si>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</si>
  <si>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</si>
  <si>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</si>
  <si>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</si>
  <si>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</si>
  <si>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</si>
  <si>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</si>
  <si>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</si>
  <si>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</si>
  <si>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</si>
  <si>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</si>
  <si>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</si>
  <si>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</si>
  <si>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</si>
  <si>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</si>
  <si>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</si>
  <si>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</si>
  <si>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</si>
  <si>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</si>
  <si>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</si>
  <si>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</si>
  <si>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</si>
  <si>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</si>
  <si>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</si>
  <si>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</si>
  <si>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</si>
  <si>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</si>
  <si>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</si>
  <si>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</si>
  <si>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</si>
  <si>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</si>
  <si>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</si>
  <si>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</si>
  <si>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</si>
  <si>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</si>
  <si>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</si>
  <si>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</si>
  <si>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</si>
  <si>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</si>
  <si>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</si>
  <si>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</si>
  <si>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</si>
  <si>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</si>
  <si>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</si>
  <si>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</si>
  <si>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</si>
  <si>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</si>
  <si>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</si>
  <si>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</si>
  <si>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</si>
  <si>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</si>
  <si>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</si>
  <si>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</si>
  <si>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</si>
  <si>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</si>
  <si>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</si>
  <si>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</si>
  <si>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</si>
  <si>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</si>
  <si>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</si>
  <si>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</si>
  <si>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</si>
  <si>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</si>
  <si>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</si>
  <si>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</si>
  <si>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</si>
  <si>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</si>
  <si>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</si>
  <si>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</si>
  <si>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</si>
  <si>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</si>
  <si>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</si>
  <si>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</si>
  <si>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</si>
  <si>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</si>
  <si>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</si>
  <si>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</si>
  <si>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</si>
  <si>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</si>
  <si>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</si>
  <si>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</si>
  <si>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</si>
  <si>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</si>
  <si>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</si>
  <si>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</si>
  <si>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</si>
  <si>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</si>
  <si>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</si>
  <si>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</si>
  <si>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</si>
  <si>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</si>
  <si>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</si>
  <si>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</si>
  <si>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</si>
  <si>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</si>
  <si>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</si>
  <si>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</si>
  <si>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</si>
  <si>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</si>
  <si>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</si>
  <si>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</si>
  <si>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</si>
  <si>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</si>
  <si>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</si>
  <si>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</si>
  <si>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</si>
  <si>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</si>
  <si>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</si>
  <si>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</si>
  <si>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</si>
  <si>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</si>
  <si>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</si>
  <si>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</si>
  <si>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</si>
  <si>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</si>
  <si>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</si>
  <si>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</si>
  <si>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</si>
  <si>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</si>
  <si>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</si>
  <si>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</si>
  <si>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</si>
  <si>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</si>
  <si>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</si>
  <si>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</si>
  <si>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</si>
  <si>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</si>
  <si>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</si>
  <si>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</si>
  <si>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</si>
  <si>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</si>
  <si>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</si>
  <si>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</si>
  <si>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</si>
  <si>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</si>
  <si>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</si>
  <si>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</si>
  <si>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</si>
  <si>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</si>
  <si>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</si>
  <si>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</si>
  <si>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</si>
  <si>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</si>
  <si>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</si>
  <si>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</si>
  <si>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</si>
  <si>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</si>
  <si>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</si>
  <si>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</si>
  <si>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</si>
  <si>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</si>
  <si>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</si>
  <si>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</si>
  <si>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</si>
  <si>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</si>
  <si>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</si>
  <si>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</si>
  <si>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</si>
  <si>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</si>
  <si>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</si>
  <si>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</si>
  <si>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</si>
  <si>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</si>
  <si>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</si>
  <si>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</si>
  <si>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</si>
  <si>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</si>
  <si>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</si>
  <si>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</si>
  <si>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</si>
  <si>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</si>
  <si>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</si>
  <si>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</si>
  <si>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</si>
  <si>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</si>
  <si>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</si>
  <si>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</si>
  <si>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</si>
  <si>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</si>
  <si>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</si>
  <si>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</si>
  <si>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</si>
  <si>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</si>
  <si>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</si>
  <si>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</si>
  <si>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</si>
  <si>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</si>
  <si>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</si>
  <si>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</si>
  <si>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</si>
  <si>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</si>
  <si>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</si>
  <si>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</si>
  <si>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</si>
  <si>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</si>
  <si>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</si>
  <si>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</si>
  <si>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</si>
  <si>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</si>
  <si>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</si>
  <si>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</si>
  <si>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</si>
  <si>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</si>
  <si>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</si>
  <si>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</si>
  <si>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</si>
  <si>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</si>
  <si>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</si>
  <si>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</si>
  <si>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</si>
  <si>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</si>
  <si>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</si>
  <si>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</si>
  <si>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</si>
  <si>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</si>
  <si>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</si>
  <si>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</si>
  <si>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</si>
  <si>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</si>
  <si>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</si>
  <si>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</si>
  <si>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</si>
  <si>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</si>
  <si>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</si>
  <si>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</si>
  <si>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</si>
  <si>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</si>
  <si>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</si>
  <si>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</si>
  <si>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</si>
  <si>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</si>
  <si>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</si>
  <si>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</si>
  <si>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</si>
  <si>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</si>
  <si>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</si>
  <si>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</si>
  <si>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</si>
  <si>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</si>
  <si>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</si>
  <si>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</si>
  <si>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</si>
  <si>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</si>
  <si>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</si>
  <si>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</si>
  <si>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</si>
  <si>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</si>
  <si>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</si>
  <si>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</si>
  <si>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</si>
  <si>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</si>
  <si>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</si>
  <si>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</si>
  <si>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</si>
  <si>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</si>
  <si>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</si>
  <si>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</si>
  <si>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</si>
  <si>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</si>
  <si>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</si>
  <si>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</si>
  <si>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</si>
  <si>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</si>
  <si>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</si>
  <si>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</si>
  <si>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</si>
  <si>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</si>
  <si>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</si>
  <si>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</si>
  <si>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</si>
  <si>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</si>
  <si>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</si>
  <si>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</si>
  <si>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</si>
  <si>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</si>
  <si>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</si>
  <si>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</si>
  <si>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</si>
  <si>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</si>
  <si>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</si>
  <si>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</si>
  <si>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</si>
  <si>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</si>
  <si>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</si>
  <si>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</si>
  <si>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</si>
  <si>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</si>
  <si>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</si>
  <si>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</si>
  <si>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</si>
  <si>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</si>
  <si>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</si>
  <si>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</si>
  <si>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</si>
  <si>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</si>
  <si>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</si>
  <si>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</si>
  <si>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</si>
  <si>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</si>
  <si>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</si>
  <si>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</si>
  <si>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</si>
  <si>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</si>
  <si>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</si>
  <si>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</si>
  <si>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</si>
  <si>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</si>
  <si>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</si>
  <si>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</si>
  <si>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</si>
  <si>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</si>
  <si>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</si>
  <si>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</si>
  <si>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</si>
  <si>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</si>
  <si>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</si>
  <si>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</si>
  <si>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</si>
  <si>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</si>
  <si>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</si>
  <si>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</si>
  <si>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</si>
  <si>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</si>
  <si>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</si>
  <si>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</si>
  <si>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</si>
  <si>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</si>
  <si>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</si>
  <si>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</si>
  <si>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</si>
  <si>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</si>
  <si>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</si>
  <si>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</si>
  <si>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</si>
  <si>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</si>
  <si>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</si>
  <si>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</si>
  <si>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</si>
  <si>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</si>
  <si>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</si>
  <si>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</si>
  <si>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</si>
  <si>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</si>
  <si>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</si>
  <si>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</si>
  <si>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</si>
  <si>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</si>
  <si>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</si>
  <si>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</si>
  <si>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</si>
  <si>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</si>
  <si>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</si>
  <si>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</si>
  <si>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</si>
  <si>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</si>
  <si>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</si>
  <si>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</si>
  <si>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</si>
  <si>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</si>
  <si>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</si>
  <si>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</si>
  <si>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</si>
  <si>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</si>
  <si>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</si>
  <si>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</si>
  <si>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</si>
  <si>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</si>
  <si>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</si>
  <si>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</si>
  <si>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</si>
  <si>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</si>
  <si>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</si>
  <si>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</si>
  <si>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</si>
  <si>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</si>
  <si>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</si>
  <si>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</si>
  <si>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</si>
  <si>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</si>
  <si>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</si>
  <si>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</si>
  <si>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</si>
  <si>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</si>
  <si>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</si>
  <si>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</si>
  <si>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</si>
  <si>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</si>
  <si>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</si>
  <si>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</si>
  <si>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</si>
  <si>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</si>
  <si>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</si>
  <si>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</si>
  <si>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</si>
  <si>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</si>
  <si>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</si>
  <si>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</si>
  <si>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</si>
  <si>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</si>
  <si>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</si>
  <si>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</si>
  <si>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</si>
  <si>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</si>
  <si>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</si>
  <si>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</si>
  <si>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</si>
  <si>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</si>
  <si>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</si>
  <si>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</si>
  <si>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</si>
  <si>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</si>
  <si>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</si>
  <si>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</si>
  <si>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</si>
  <si>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</si>
  <si>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</si>
  <si>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</si>
  <si>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</si>
  <si>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</si>
  <si>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</si>
  <si>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</si>
  <si>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</si>
  <si>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</si>
  <si>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</si>
  <si>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</si>
  <si>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</si>
  <si>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</si>
  <si>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</si>
  <si>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</si>
  <si>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</si>
  <si>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</si>
  <si>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</si>
  <si>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</si>
  <si>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</si>
  <si>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</si>
  <si>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</si>
  <si>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</si>
  <si>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</si>
  <si>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</si>
  <si>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</si>
  <si>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</si>
  <si>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</si>
  <si>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</si>
  <si>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</si>
  <si>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</si>
  <si>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</si>
  <si>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</si>
  <si>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</si>
  <si>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</si>
  <si>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</si>
  <si>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</si>
  <si>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</si>
  <si>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</si>
  <si>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</si>
  <si>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</si>
  <si>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</si>
  <si>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</si>
  <si>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</si>
  <si>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</si>
  <si>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</si>
  <si>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</si>
  <si>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</si>
  <si>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</si>
  <si>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</si>
  <si>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</si>
  <si>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</si>
  <si>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</si>
  <si>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</si>
  <si>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</si>
  <si>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</si>
  <si>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</si>
  <si>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</si>
  <si>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</si>
  <si>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</si>
  <si>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</si>
  <si>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</si>
  <si>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</si>
  <si>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</si>
  <si>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</si>
  <si>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</si>
  <si>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</si>
  <si>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</si>
  <si>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</si>
  <si>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</si>
  <si>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</si>
  <si>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</si>
  <si>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</si>
  <si>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</si>
  <si>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</si>
  <si>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</si>
  <si>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</si>
  <si>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</si>
  <si>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</si>
  <si>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</si>
  <si>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</si>
  <si>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</si>
  <si>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</si>
  <si>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</si>
  <si>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</si>
  <si>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</si>
  <si>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</si>
  <si>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</si>
  <si>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</si>
  <si>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</si>
  <si>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</si>
  <si>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</si>
  <si>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</si>
  <si>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</si>
  <si>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</si>
  <si>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</si>
  <si>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</si>
  <si>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</si>
  <si>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</si>
  <si>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</si>
  <si>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</si>
  <si>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</si>
  <si>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</si>
  <si>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</si>
  <si>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</si>
  <si>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</si>
  <si>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</si>
  <si>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</si>
  <si>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</si>
  <si>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</si>
  <si>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</si>
  <si>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</si>
  <si>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</si>
  <si>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</si>
  <si>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</si>
  <si>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</si>
  <si>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</si>
  <si>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</si>
  <si>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</si>
  <si>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</si>
  <si>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</si>
  <si>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</si>
  <si>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</si>
  <si>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</si>
  <si>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</si>
  <si>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</si>
  <si>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</si>
  <si>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</si>
  <si>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</si>
  <si>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</si>
  <si>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</si>
  <si>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</si>
  <si>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</si>
  <si>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</si>
  <si>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</si>
  <si>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</si>
  <si>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</si>
  <si>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</si>
  <si>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</si>
  <si>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</si>
  <si>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</si>
  <si>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</si>
  <si>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</si>
  <si>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</si>
  <si>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</si>
  <si>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</si>
  <si>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</si>
  <si>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</si>
  <si>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</si>
  <si>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</si>
  <si>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</si>
  <si>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</si>
  <si>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</si>
  <si>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</si>
  <si>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</si>
  <si>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</si>
  <si>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</si>
  <si>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</si>
  <si>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</si>
  <si>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</si>
  <si>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</si>
  <si>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</si>
  <si>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</si>
  <si>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</si>
  <si>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</si>
  <si>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</si>
  <si>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</si>
  <si>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</si>
  <si>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</si>
  <si>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</si>
  <si>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</si>
  <si>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</si>
  <si>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</si>
  <si>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</si>
  <si>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</si>
  <si>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</si>
  <si>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</si>
  <si>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</si>
  <si>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</si>
  <si>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</si>
  <si>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</si>
  <si>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</si>
  <si>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</si>
  <si>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</si>
  <si>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</si>
  <si>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</si>
  <si>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</si>
  <si>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</si>
  <si>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</si>
  <si>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</si>
  <si>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</si>
  <si>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</si>
  <si>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</si>
  <si>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</si>
  <si>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</si>
  <si>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</si>
  <si>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</si>
  <si>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</si>
  <si>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</si>
  <si>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</si>
  <si>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</si>
  <si>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</si>
  <si>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</si>
  <si>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</si>
  <si>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</si>
  <si>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</si>
  <si>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</si>
  <si>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</si>
  <si>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</si>
  <si>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</si>
  <si>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</si>
  <si>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</si>
  <si>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</si>
  <si>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</si>
  <si>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</si>
  <si>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</si>
  <si>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</si>
  <si>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</si>
  <si>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</si>
  <si>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</si>
  <si>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</si>
  <si>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</si>
  <si>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</si>
  <si>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</si>
  <si>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</si>
  <si>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</si>
  <si>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</si>
  <si>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</si>
  <si>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</si>
  <si>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</si>
  <si>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</si>
  <si>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</si>
  <si>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</si>
  <si>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</si>
  <si>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</si>
  <si>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</si>
  <si>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</si>
  <si>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</si>
  <si>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</si>
  <si>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</si>
  <si>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</si>
  <si>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</si>
  <si>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</si>
  <si>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</si>
  <si>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</si>
  <si>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</si>
  <si>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</si>
  <si>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</si>
  <si>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</si>
  <si>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</si>
  <si>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</si>
  <si>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</si>
  <si>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</si>
  <si>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</si>
  <si>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</si>
  <si>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</si>
  <si>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</si>
  <si>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</si>
  <si>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</si>
  <si>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</si>
  <si>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</si>
  <si>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</si>
  <si>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</si>
  <si>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</si>
  <si>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</si>
  <si>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</si>
  <si>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</si>
  <si>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</si>
  <si>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</si>
  <si>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</si>
  <si>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</si>
  <si>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</si>
  <si>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</si>
  <si>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</si>
  <si>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</si>
  <si>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</si>
  <si>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</si>
  <si>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</si>
  <si>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</si>
  <si>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</si>
  <si>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</si>
  <si>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</si>
  <si>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</si>
  <si>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</si>
  <si>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</si>
  <si>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</si>
  <si>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</si>
  <si>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</si>
  <si>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</si>
  <si>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</si>
  <si>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</si>
  <si>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</si>
  <si>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</si>
  <si>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</si>
  <si>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</si>
  <si>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</si>
  <si>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</si>
  <si>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</si>
  <si>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</si>
  <si>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</si>
  <si>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</si>
  <si>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</si>
  <si>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</si>
  <si>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</si>
  <si>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</si>
  <si>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</si>
  <si>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</si>
  <si>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</si>
  <si>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</si>
  <si>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</si>
  <si>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</si>
  <si>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</si>
  <si>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</si>
  <si>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</si>
  <si>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</si>
  <si>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</si>
  <si>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</si>
  <si>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</si>
  <si>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</si>
  <si>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</si>
  <si>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</si>
  <si>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</si>
  <si>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</si>
  <si>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</si>
  <si>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</si>
  <si>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</si>
  <si>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</si>
  <si>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</si>
  <si>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</si>
  <si>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</si>
  <si>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</si>
  <si>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</si>
  <si>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</si>
  <si>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</si>
  <si>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</si>
  <si>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</si>
  <si>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</si>
  <si>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</si>
  <si>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</si>
  <si>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</si>
  <si>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</si>
  <si>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</si>
  <si>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</si>
  <si>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</si>
  <si>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</si>
  <si>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</si>
  <si>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</si>
  <si>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</si>
  <si>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</si>
  <si>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</si>
  <si>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</si>
  <si>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</si>
  <si>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</si>
  <si>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</si>
  <si>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</si>
  <si>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</si>
  <si>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</si>
  <si>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</si>
  <si>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</si>
  <si>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</si>
  <si>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</si>
  <si>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</si>
  <si>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</si>
  <si>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</si>
  <si>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</si>
  <si>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</si>
  <si>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</si>
  <si>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</si>
  <si>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</si>
  <si>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</si>
  <si>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</si>
  <si>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</si>
  <si>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</si>
  <si>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</si>
  <si>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</si>
  <si>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</si>
  <si>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</si>
  <si>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</si>
  <si>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</si>
  <si>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</si>
  <si>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</si>
  <si>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</si>
  <si>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</si>
  <si>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</si>
  <si>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</si>
  <si>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</si>
  <si>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</si>
  <si>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</si>
  <si>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</si>
  <si>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</si>
  <si>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</si>
  <si>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</si>
  <si>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</si>
  <si>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</si>
  <si>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</si>
  <si>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</si>
  <si>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</si>
  <si>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</si>
  <si>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</si>
  <si>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</si>
  <si>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</si>
  <si>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</si>
  <si>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</si>
  <si>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</si>
  <si>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</si>
  <si>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</si>
  <si>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</si>
  <si>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</si>
  <si>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</si>
  <si>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</si>
  <si>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</si>
  <si>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</si>
  <si>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</si>
  <si>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</si>
  <si>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</si>
  <si>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</si>
  <si>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</si>
  <si>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</si>
  <si>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</si>
  <si>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</si>
  <si>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</si>
  <si>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</si>
  <si>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</si>
  <si>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</si>
  <si>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</si>
  <si>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</si>
  <si>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</si>
  <si>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</si>
  <si>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</si>
  <si>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</si>
  <si>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</si>
  <si>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</si>
  <si>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</si>
  <si>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</si>
  <si>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</si>
  <si>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</si>
  <si>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</si>
  <si>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</si>
  <si>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</si>
  <si>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</si>
  <si>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</si>
  <si>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</si>
  <si>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</si>
  <si>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</si>
  <si>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</si>
  <si>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</si>
  <si>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</si>
  <si>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</si>
  <si>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</si>
  <si>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</si>
  <si>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</si>
  <si>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</si>
  <si>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</si>
  <si>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</si>
  <si>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</si>
  <si>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</si>
  <si>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</si>
  <si>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</si>
  <si>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</si>
  <si>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</si>
  <si>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</si>
  <si>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</si>
  <si>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</si>
  <si>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</si>
  <si>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</si>
  <si>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</si>
  <si>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</si>
  <si>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</si>
  <si>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</si>
  <si>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</si>
  <si>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</si>
  <si>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</si>
  <si>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</si>
  <si>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</si>
  <si>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</si>
  <si>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</si>
  <si>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</si>
  <si>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</si>
  <si>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</si>
  <si>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</si>
  <si>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</si>
  <si>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</si>
  <si>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</si>
  <si>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</si>
  <si>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</si>
  <si>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</si>
  <si>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</si>
  <si>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</si>
  <si>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</si>
  <si>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</si>
  <si>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</si>
  <si>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</si>
  <si>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</si>
  <si>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</si>
  <si>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</si>
  <si>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</si>
  <si>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</si>
  <si>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</si>
  <si>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</si>
  <si>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</si>
  <si>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</si>
  <si>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</si>
  <si>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</si>
  <si>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</si>
  <si>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</si>
  <si>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</si>
  <si>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</si>
  <si>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</si>
  <si>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</si>
  <si>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</si>
  <si>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</si>
  <si>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</si>
  <si>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</si>
  <si>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</si>
  <si>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</si>
  <si>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</si>
  <si>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</si>
  <si>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</si>
  <si>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</si>
  <si>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</si>
  <si>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</si>
  <si>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</si>
  <si>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</si>
  <si>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</si>
  <si>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</si>
  <si>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</si>
  <si>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</si>
  <si>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</si>
  <si>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</si>
  <si>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</si>
  <si>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</si>
  <si>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</si>
  <si>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</si>
  <si>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</si>
  <si>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</si>
  <si>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</si>
  <si>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</si>
  <si>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</si>
  <si>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</si>
  <si>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</si>
  <si>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</si>
  <si>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</si>
  <si>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</si>
  <si>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</si>
  <si>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</si>
  <si>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</si>
  <si>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</si>
  <si>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</si>
  <si>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</si>
  <si>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</si>
  <si>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</si>
  <si>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</si>
  <si>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</si>
  <si>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</si>
  <si>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</si>
  <si>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</si>
  <si>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</si>
  <si>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</si>
  <si>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</si>
  <si>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</si>
  <si>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</si>
  <si>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</si>
  <si>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</si>
  <si>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</si>
  <si>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</si>
  <si>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</si>
  <si>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</si>
  <si>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</si>
  <si>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</si>
  <si>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</si>
  <si>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</si>
  <si>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</si>
  <si>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</si>
  <si>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</si>
  <si>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</si>
  <si>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</si>
  <si>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</si>
  <si>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</si>
  <si>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</si>
  <si>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</si>
  <si>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</si>
  <si>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</si>
  <si>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</si>
  <si>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</si>
  <si>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</si>
  <si>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</si>
  <si>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</si>
  <si>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</si>
  <si>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</si>
  <si>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</si>
  <si>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</si>
  <si>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</si>
  <si>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</si>
  <si>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</si>
  <si>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</si>
  <si>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</si>
  <si>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</si>
  <si>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</si>
  <si>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</si>
  <si>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</si>
  <si>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</si>
  <si>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</si>
  <si>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</si>
  <si>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</si>
  <si>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</si>
  <si>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</si>
  <si>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</si>
  <si>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</si>
  <si>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</si>
  <si>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</si>
  <si>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</si>
  <si>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</si>
  <si>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</si>
  <si>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</si>
  <si>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</si>
  <si>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</si>
  <si>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</si>
  <si>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</si>
  <si>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</si>
  <si>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</si>
  <si>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</si>
  <si>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</si>
  <si>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</si>
  <si>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</si>
  <si>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</si>
  <si>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</si>
  <si>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</si>
  <si>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</si>
  <si>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</si>
  <si>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</si>
  <si>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</si>
  <si>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</si>
  <si>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</si>
  <si>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</si>
  <si>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</si>
  <si>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</si>
  <si>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</si>
  <si>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</si>
  <si>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</si>
  <si>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</si>
  <si>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</si>
  <si>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</si>
  <si>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</si>
  <si>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</si>
  <si>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</si>
  <si>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</si>
  <si>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</si>
  <si>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</si>
  <si>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</si>
  <si>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</si>
  <si>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</si>
  <si>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</si>
  <si>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</si>
  <si>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</si>
  <si>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</si>
  <si>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</si>
  <si>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</si>
  <si>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</si>
  <si>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</si>
  <si>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</si>
  <si>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</si>
  <si>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</si>
  <si>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</si>
  <si>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</si>
  <si>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</si>
  <si>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</si>
  <si>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</si>
  <si>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</si>
  <si>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</si>
  <si>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</si>
  <si>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</si>
  <si>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</si>
  <si>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</si>
  <si>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</si>
  <si>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</si>
  <si>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</si>
  <si>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</si>
  <si>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</si>
  <si>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</si>
  <si>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</si>
  <si>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</si>
  <si>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</si>
  <si>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</si>
  <si>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</si>
  <si>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</si>
  <si>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</si>
  <si>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</si>
  <si>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</si>
  <si>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</si>
  <si>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</si>
  <si>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</si>
  <si>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</si>
  <si>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</si>
  <si>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</si>
  <si>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</si>
  <si>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</si>
  <si>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</si>
  <si>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</si>
  <si>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</si>
  <si>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</si>
  <si>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</si>
  <si>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</si>
  <si>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</si>
  <si>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</si>
  <si>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</si>
  <si>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</si>
  <si>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</si>
  <si>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</si>
  <si>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</si>
  <si>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</si>
  <si>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</si>
  <si>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</si>
  <si>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</si>
  <si>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</si>
  <si>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</si>
  <si>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</si>
  <si>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</si>
  <si>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</si>
  <si>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</si>
  <si>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</si>
  <si>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</si>
  <si>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</si>
  <si>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</si>
  <si>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</si>
  <si>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</si>
  <si>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</si>
  <si>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</si>
  <si>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</si>
  <si>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</si>
  <si>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</si>
  <si>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</si>
  <si>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</si>
  <si>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</si>
  <si>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</si>
  <si>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</si>
  <si>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</si>
  <si>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</si>
  <si>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</si>
  <si>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</si>
  <si>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</si>
  <si>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</si>
  <si>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</si>
  <si>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</si>
  <si>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</si>
  <si>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</si>
  <si>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</si>
  <si>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</si>
  <si>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</si>
  <si>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</si>
  <si>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</si>
  <si>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</si>
  <si>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</si>
  <si>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</si>
  <si>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</si>
  <si>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</si>
  <si>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</si>
  <si>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</si>
  <si>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</si>
  <si>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</si>
  <si>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</si>
  <si>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</si>
  <si>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</si>
  <si>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</si>
  <si>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</si>
  <si>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</si>
  <si>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</si>
  <si>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</si>
  <si>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</si>
  <si>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</si>
  <si>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</si>
  <si>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</si>
  <si>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</si>
  <si>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</si>
  <si>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</si>
  <si>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</si>
  <si>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</si>
  <si>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</si>
  <si>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</si>
  <si>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</si>
  <si>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</si>
  <si>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</si>
  <si>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</si>
  <si>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</si>
  <si>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</si>
  <si>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</si>
  <si>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</si>
  <si>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</si>
  <si>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</si>
  <si>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</si>
  <si>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</si>
  <si>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</si>
  <si>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</si>
  <si>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</si>
  <si>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</si>
  <si>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</si>
  <si>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</si>
  <si>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</si>
  <si>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</si>
  <si>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</si>
  <si>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</si>
  <si>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</si>
  <si>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</si>
  <si>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</si>
  <si>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</si>
  <si>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</si>
  <si>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</si>
  <si>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</si>
  <si>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</si>
  <si>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</si>
  <si>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</si>
  <si>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</si>
  <si>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</si>
  <si>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</si>
  <si>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</si>
  <si>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</si>
  <si>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</si>
  <si>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</si>
  <si>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</si>
  <si>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</si>
  <si>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</si>
  <si>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</si>
  <si>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</si>
  <si>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</si>
  <si>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</si>
  <si>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</si>
  <si>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</si>
  <si>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</si>
  <si>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</si>
  <si>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</si>
  <si>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</si>
  <si>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</si>
  <si>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</si>
  <si>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</si>
  <si>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</si>
  <si>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</si>
  <si>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</si>
  <si>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</si>
  <si>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</si>
  <si>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</si>
  <si>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</si>
  <si>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</si>
  <si>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</si>
  <si>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</si>
  <si>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</si>
  <si>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</si>
  <si>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</si>
  <si>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</si>
  <si>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</si>
  <si>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</si>
  <si>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</si>
  <si>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</si>
  <si>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</si>
  <si>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</si>
  <si>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</si>
  <si>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</si>
  <si>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</si>
  <si>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</si>
  <si>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</si>
  <si>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</si>
  <si>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</si>
  <si>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</si>
  <si>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</si>
  <si>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</si>
  <si>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</si>
  <si>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</si>
  <si>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</si>
  <si>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</si>
  <si>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</si>
  <si>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</si>
  <si>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</si>
  <si>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</si>
  <si>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</si>
  <si>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</si>
  <si>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</si>
  <si>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</si>
  <si>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</si>
  <si>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</si>
  <si>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</si>
  <si>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</si>
  <si>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</si>
  <si>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</si>
  <si>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</si>
  <si>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</si>
  <si>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</si>
  <si>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</si>
  <si>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</si>
  <si>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</si>
  <si>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</si>
  <si>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</si>
  <si>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</si>
  <si>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</si>
  <si>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</si>
  <si>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</si>
  <si>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</si>
  <si>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</si>
  <si>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</si>
  <si>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</si>
  <si>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</si>
  <si>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</si>
  <si>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</si>
  <si>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</si>
  <si>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</si>
  <si>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</si>
  <si>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</si>
  <si>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</si>
  <si>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</si>
  <si>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</si>
  <si>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</si>
  <si>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</si>
  <si>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</si>
  <si>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</si>
  <si>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</si>
  <si>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</si>
  <si>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</si>
  <si>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</si>
  <si>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</si>
  <si>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</si>
  <si>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</si>
  <si>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</si>
  <si>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</si>
  <si>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</si>
  <si>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</si>
  <si>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</si>
  <si>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</si>
  <si>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</si>
  <si>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</si>
  <si>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</si>
  <si>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</si>
  <si>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</si>
  <si>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</si>
  <si>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</si>
  <si>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</si>
  <si>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</si>
  <si>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</si>
  <si>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</si>
  <si>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</si>
  <si>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</si>
  <si>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</si>
  <si>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</si>
  <si>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</si>
  <si>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</si>
  <si>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</si>
  <si>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</si>
  <si>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</si>
  <si>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</si>
  <si>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</si>
  <si>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</si>
  <si>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</si>
  <si>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</si>
  <si>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</si>
  <si>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</si>
  <si>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</si>
  <si>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</si>
  <si>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</si>
  <si>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</si>
  <si>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</si>
  <si>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</si>
  <si>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</si>
  <si>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</si>
  <si>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</si>
  <si>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</si>
  <si>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</si>
  <si>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</si>
  <si>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</si>
  <si>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</si>
  <si>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</si>
  <si>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</si>
  <si>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</si>
  <si>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</si>
  <si>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</si>
  <si>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</si>
  <si>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</si>
  <si>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</si>
  <si>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</si>
  <si>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</si>
  <si>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</si>
  <si>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</si>
  <si>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</si>
  <si>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</si>
  <si>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</si>
  <si>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</si>
  <si>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</si>
  <si>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</si>
  <si>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</si>
  <si>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</si>
  <si>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</si>
  <si>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</si>
  <si>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</si>
  <si>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</si>
  <si>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</si>
  <si>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</si>
  <si>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</si>
  <si>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</si>
  <si>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</si>
  <si>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</si>
  <si>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</si>
  <si>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</si>
  <si>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</si>
  <si>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</si>
  <si>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</si>
  <si>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</si>
  <si>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</si>
  <si>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</si>
  <si>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</si>
  <si>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</si>
  <si>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</si>
  <si>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</si>
  <si>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</si>
  <si>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</si>
  <si>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</si>
  <si>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</si>
  <si>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</si>
  <si>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</si>
  <si>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</si>
  <si>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</si>
  <si>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</si>
  <si>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</si>
  <si>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</si>
  <si>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</si>
  <si>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</si>
  <si>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</si>
  <si>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</si>
  <si>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</si>
  <si>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</si>
  <si>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</si>
  <si>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</si>
  <si>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</si>
  <si>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</si>
  <si>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</si>
  <si>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</si>
  <si>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</si>
  <si>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</si>
  <si>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</si>
  <si>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</si>
  <si>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</si>
  <si>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</si>
  <si>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</si>
  <si>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</si>
  <si>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</si>
  <si>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</si>
  <si>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</si>
  <si>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</si>
  <si>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</si>
  <si>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</si>
  <si>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</si>
  <si>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</si>
  <si>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</si>
  <si>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</si>
  <si>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</si>
  <si>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</si>
  <si>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</si>
  <si>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</si>
  <si>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</si>
  <si>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</si>
  <si>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</si>
  <si>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</si>
  <si>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</si>
  <si>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</si>
  <si>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</si>
  <si>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</si>
  <si>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</si>
  <si>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</si>
  <si>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</si>
  <si>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</si>
  <si>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</si>
  <si>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</si>
  <si>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</si>
  <si>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</si>
  <si>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</si>
  <si>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</si>
  <si>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</si>
  <si>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</si>
  <si>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</si>
  <si>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</si>
  <si>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</si>
  <si>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</si>
  <si>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</si>
  <si>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</si>
  <si>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</si>
  <si>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</si>
  <si>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</si>
  <si>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</si>
  <si>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</si>
  <si>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</si>
  <si>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</si>
  <si>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</si>
  <si>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</si>
  <si>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</si>
  <si>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</si>
  <si>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</si>
  <si>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</si>
  <si>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</si>
  <si>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</si>
  <si>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</si>
  <si>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</si>
  <si>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</si>
  <si>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</si>
  <si>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</si>
  <si>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</si>
  <si>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</si>
  <si>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</si>
  <si>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</si>
  <si>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</si>
  <si>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</si>
  <si>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</si>
  <si>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</si>
  <si>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</si>
  <si>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</si>
  <si>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</si>
  <si>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</si>
  <si>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</si>
  <si>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</si>
  <si>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</si>
  <si>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</si>
  <si>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</si>
  <si>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</si>
  <si>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</si>
  <si>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</si>
  <si>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</si>
  <si>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</si>
  <si>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</si>
  <si>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</si>
  <si>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</si>
  <si>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</si>
  <si>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</si>
  <si>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</si>
  <si>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</si>
  <si>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</si>
  <si>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</si>
  <si>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</si>
  <si>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</si>
  <si>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</si>
  <si>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</si>
  <si>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</si>
  <si>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</si>
  <si>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</si>
  <si>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</si>
  <si>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</si>
  <si>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</si>
  <si>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</si>
  <si>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</si>
  <si>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</si>
  <si>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</si>
  <si>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</si>
  <si>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</si>
  <si>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</si>
  <si>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</si>
  <si>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</si>
  <si>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</si>
  <si>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</si>
  <si>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</si>
  <si>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</si>
  <si>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</si>
  <si>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</si>
  <si>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</si>
  <si>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</si>
  <si>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</si>
  <si>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</si>
  <si>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</si>
  <si>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</si>
  <si>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</si>
  <si>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</si>
  <si>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</si>
  <si>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</si>
  <si>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</si>
  <si>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</si>
  <si>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</si>
  <si>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</si>
  <si>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</si>
  <si>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</si>
  <si>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</si>
  <si>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</si>
  <si>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</si>
  <si>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</si>
  <si>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</si>
  <si>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</si>
  <si>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</si>
  <si>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</si>
  <si>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</si>
  <si>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</si>
  <si>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</si>
  <si>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</si>
  <si>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</si>
  <si>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</si>
  <si>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</si>
  <si>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</si>
  <si>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</si>
  <si>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</si>
  <si>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</si>
  <si>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</si>
  <si>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</si>
  <si>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</si>
  <si>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</si>
  <si>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</si>
  <si>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</si>
  <si>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</si>
  <si>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</si>
  <si>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</si>
  <si>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</si>
  <si>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</si>
  <si>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</si>
  <si>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</si>
  <si>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</si>
  <si>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</si>
  <si>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</si>
  <si>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</si>
  <si>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</si>
  <si>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</si>
  <si>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</si>
  <si>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</si>
  <si>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</si>
  <si>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</si>
  <si>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</si>
  <si>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</si>
  <si>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</si>
  <si>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</si>
  <si>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</si>
  <si>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</si>
  <si>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</si>
  <si>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</si>
  <si>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</si>
  <si>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</si>
  <si>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</si>
  <si>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</si>
  <si>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</si>
  <si>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</si>
  <si>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</si>
  <si>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</si>
  <si>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</si>
  <si>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</si>
  <si>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</si>
  <si>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</si>
  <si>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</si>
  <si>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</si>
  <si>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</si>
  <si>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</si>
  <si>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</si>
  <si>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</si>
  <si>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</si>
  <si>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</si>
  <si>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</si>
  <si>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</si>
  <si>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</si>
  <si>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</si>
  <si>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</si>
  <si>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</si>
  <si>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</si>
  <si>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</si>
  <si>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</si>
  <si>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</si>
  <si>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</si>
  <si>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</si>
  <si>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</si>
  <si>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</si>
  <si>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</si>
  <si>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</si>
  <si>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</si>
  <si>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</si>
  <si>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</si>
  <si>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</si>
  <si>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</si>
  <si>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</si>
  <si>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</si>
  <si>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</si>
  <si>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</si>
  <si>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</si>
  <si>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</si>
  <si>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</si>
  <si>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</si>
  <si>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</si>
  <si>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</si>
  <si>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</si>
  <si>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</si>
  <si>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</si>
  <si>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</si>
  <si>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</si>
  <si>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</si>
  <si>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</si>
  <si>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</si>
  <si>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</si>
  <si>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</si>
  <si>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</si>
  <si>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</si>
  <si>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</si>
  <si>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</si>
  <si>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</si>
  <si>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</si>
  <si>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</si>
  <si>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</si>
  <si>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</si>
  <si>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</si>
  <si>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</si>
  <si>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</si>
  <si>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</si>
  <si>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</si>
  <si>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</si>
  <si>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</si>
  <si>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</si>
  <si>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</si>
  <si>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</si>
  <si>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</si>
  <si>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</si>
  <si>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</si>
  <si>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</si>
  <si>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</si>
  <si>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</si>
  <si>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</si>
  <si>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</si>
  <si>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</si>
  <si>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</si>
  <si>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</si>
  <si>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</si>
  <si>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</si>
  <si>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</si>
  <si>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</si>
  <si>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</si>
  <si>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</si>
  <si>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</si>
  <si>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</si>
  <si>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</si>
  <si>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</si>
  <si>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</si>
  <si>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</si>
  <si>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</si>
  <si>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</si>
  <si>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</si>
  <si>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</si>
  <si>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</si>
  <si>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</si>
  <si>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</si>
  <si>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</si>
  <si>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</si>
  <si>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</si>
  <si>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</si>
  <si>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</si>
  <si>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</si>
  <si>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</si>
  <si>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</si>
  <si>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</si>
  <si>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</si>
  <si>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</si>
  <si>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</si>
  <si>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</si>
  <si>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</si>
  <si>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</si>
  <si>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</si>
  <si>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</si>
  <si>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</si>
  <si>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</si>
  <si>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</si>
  <si>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</si>
  <si>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</si>
  <si>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</si>
  <si>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</si>
  <si>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</si>
  <si>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</si>
  <si>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</si>
  <si>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</si>
  <si>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</si>
  <si>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</si>
  <si>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</si>
  <si>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</si>
  <si>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</si>
  <si>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</si>
  <si>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</si>
  <si>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</si>
  <si>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</si>
  <si>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</si>
  <si>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</si>
  <si>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</si>
  <si>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</si>
  <si>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</si>
  <si>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</si>
  <si>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</si>
  <si>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</si>
  <si>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</si>
  <si>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</si>
  <si>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</si>
  <si>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</si>
  <si>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</si>
  <si>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</si>
  <si>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</si>
  <si>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</si>
  <si>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</si>
  <si>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</si>
  <si>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</si>
  <si>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</si>
  <si>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</si>
  <si>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</si>
  <si>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</si>
  <si>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</si>
  <si>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</si>
  <si>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</si>
  <si>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</si>
  <si>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</si>
  <si>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</si>
  <si>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</si>
  <si>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</si>
  <si>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</si>
  <si>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</si>
  <si>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</si>
  <si>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</si>
  <si>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</si>
  <si>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</si>
  <si>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</si>
  <si>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</si>
  <si>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</si>
  <si>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</si>
  <si>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</si>
  <si>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</si>
  <si>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</si>
  <si>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</si>
  <si>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</si>
  <si>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</si>
  <si>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</si>
  <si>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</si>
  <si>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</si>
  <si>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</si>
  <si>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</si>
  <si>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</si>
  <si>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</si>
  <si>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</si>
  <si>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</si>
  <si>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</si>
  <si>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</si>
  <si>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</si>
  <si>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</si>
  <si>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</si>
  <si>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</si>
  <si>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</si>
  <si>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</si>
  <si>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</si>
  <si>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</si>
  <si>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</si>
  <si>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</si>
  <si>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</si>
  <si>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</si>
  <si>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</si>
  <si>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</si>
  <si>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</si>
  <si>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</si>
  <si>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</si>
  <si>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</si>
  <si>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</si>
  <si>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</si>
  <si>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</si>
  <si>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</si>
  <si>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</si>
  <si>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</si>
  <si>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</si>
  <si>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</si>
  <si>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</si>
  <si>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</si>
  <si>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</si>
  <si>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</si>
  <si>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</si>
  <si>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</si>
  <si>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</si>
  <si>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</si>
  <si>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</si>
  <si>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</si>
  <si>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</si>
  <si>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</si>
  <si>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</si>
  <si>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</si>
  <si>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</si>
  <si>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</si>
  <si>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</si>
  <si>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</si>
  <si>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</si>
  <si>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</si>
  <si>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</si>
  <si>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</si>
  <si>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</si>
  <si>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</si>
  <si>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</si>
  <si>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</si>
  <si>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</si>
  <si>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</si>
  <si>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</si>
  <si>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</si>
  <si>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</si>
  <si>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</si>
  <si>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</si>
  <si>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</si>
  <si>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</si>
  <si>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</si>
  <si>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</si>
  <si>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</si>
  <si>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</si>
  <si>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</si>
  <si>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</si>
  <si>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</si>
  <si>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</si>
  <si>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</si>
  <si>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</si>
  <si>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</si>
  <si>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</si>
  <si>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</si>
  <si>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</si>
  <si>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</si>
  <si>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</si>
  <si>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</si>
  <si>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</si>
  <si>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</si>
  <si>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</si>
  <si>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</si>
  <si>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</si>
  <si>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</si>
  <si>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</si>
  <si>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</si>
  <si>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</si>
  <si>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</si>
  <si>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</si>
  <si>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</si>
  <si>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</si>
  <si>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</si>
  <si>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</si>
  <si>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</si>
  <si>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</si>
  <si>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</si>
  <si>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</si>
  <si>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</si>
  <si>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</si>
  <si>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</si>
  <si>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</si>
  <si>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</si>
  <si>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</si>
  <si>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</si>
  <si>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</si>
  <si>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</si>
  <si>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</si>
  <si>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</si>
  <si>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</si>
  <si>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</si>
  <si>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</si>
  <si>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</si>
  <si>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</si>
  <si>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</si>
  <si>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</si>
  <si>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</si>
  <si>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</si>
  <si>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</si>
  <si>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</si>
  <si>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</si>
  <si>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</si>
  <si>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</si>
  <si>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</si>
  <si>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</si>
  <si>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</si>
  <si>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</si>
  <si>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</si>
  <si>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</si>
  <si>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</si>
  <si>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</si>
  <si>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</si>
  <si>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</si>
  <si>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</si>
  <si>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</si>
  <si>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</si>
  <si>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</si>
  <si>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</si>
  <si>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</si>
  <si>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</si>
  <si>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</si>
  <si>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</si>
  <si>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</si>
  <si>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</si>
  <si>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</si>
  <si>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</si>
  <si>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</si>
  <si>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</si>
  <si>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</si>
  <si>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</si>
  <si>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</si>
  <si>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</si>
  <si>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</si>
  <si>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</si>
  <si>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</si>
  <si>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</si>
  <si>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</si>
  <si>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</si>
  <si>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</si>
  <si>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</si>
  <si>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</si>
  <si>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</si>
  <si>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</si>
  <si>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</si>
  <si>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</si>
  <si>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</si>
  <si>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</si>
  <si>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</si>
  <si>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</si>
  <si>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</si>
  <si>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</si>
  <si>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</si>
  <si>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</si>
  <si>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</si>
  <si>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</si>
  <si>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</si>
  <si>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</si>
  <si>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</si>
  <si>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</si>
  <si>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</si>
  <si>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</si>
  <si>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</si>
  <si>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</si>
  <si>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</si>
  <si>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</si>
  <si>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</si>
  <si>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</si>
  <si>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</si>
  <si>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</si>
  <si>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</si>
  <si>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</si>
  <si>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</si>
  <si>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</si>
  <si>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</si>
  <si>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</si>
  <si>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</si>
  <si>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</si>
  <si>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</si>
  <si>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</si>
  <si>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</si>
  <si>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</si>
  <si>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</si>
  <si>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</si>
  <si>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</si>
  <si>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</si>
  <si>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</si>
  <si>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</si>
  <si>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</si>
  <si>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</si>
  <si>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</si>
  <si>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</si>
  <si>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</si>
  <si>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</si>
  <si>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</si>
  <si>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</si>
  <si>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</si>
  <si>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</si>
  <si>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</si>
  <si>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</si>
  <si>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</si>
  <si>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</si>
  <si>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</si>
  <si>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</si>
  <si>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</si>
  <si>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</si>
  <si>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</si>
  <si>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</si>
  <si>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</si>
  <si>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</si>
  <si>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</si>
  <si>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</si>
  <si>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</si>
  <si>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</si>
  <si>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</si>
  <si>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</si>
  <si>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</si>
  <si>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</si>
  <si>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</si>
  <si>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</si>
  <si>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</si>
  <si>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</si>
  <si>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</si>
  <si>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</si>
  <si>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</si>
  <si>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</si>
  <si>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</si>
  <si>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</si>
  <si>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</si>
  <si>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</si>
  <si>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</si>
  <si>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</si>
  <si>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</si>
  <si>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</si>
  <si>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</si>
  <si>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</si>
  <si>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</si>
  <si>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</si>
  <si>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</si>
  <si>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</si>
  <si>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</si>
  <si>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</si>
  <si>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</si>
  <si>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</si>
  <si>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</si>
  <si>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</si>
  <si>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</si>
  <si>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</si>
  <si>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</si>
  <si>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</si>
  <si>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</si>
  <si>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</si>
  <si>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</si>
  <si>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</si>
  <si>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</si>
  <si>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</si>
  <si>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</si>
  <si>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</si>
  <si>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</si>
  <si>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</si>
  <si>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</si>
  <si>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</si>
  <si>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</si>
  <si>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</si>
  <si>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</si>
  <si>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</si>
  <si>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</si>
  <si>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</si>
  <si>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</si>
  <si>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</si>
  <si>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</si>
  <si>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</si>
  <si>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</si>
  <si>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</si>
  <si>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</si>
  <si>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</si>
  <si>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</si>
  <si>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</si>
  <si>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</si>
  <si>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</si>
  <si>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</si>
  <si>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</si>
  <si>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</si>
  <si>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</si>
  <si>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</si>
  <si>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</si>
  <si>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</si>
  <si>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</si>
  <si>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</si>
  <si>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</si>
  <si>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</si>
  <si>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</si>
  <si>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</si>
  <si>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</si>
  <si>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</si>
  <si>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</si>
  <si>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</si>
  <si>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</si>
  <si>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</si>
  <si>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</si>
  <si>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</si>
  <si>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</si>
  <si>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</si>
  <si>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</si>
  <si>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</si>
  <si>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</si>
  <si>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</si>
  <si>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</si>
  <si>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</si>
  <si>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</si>
  <si>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</si>
  <si>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</si>
  <si>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</si>
  <si>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</si>
  <si>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</si>
  <si>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</si>
  <si>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</si>
  <si>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</si>
  <si>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</si>
  <si>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</si>
  <si>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</si>
  <si>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</si>
  <si>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</si>
  <si>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</si>
  <si>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</si>
  <si>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</si>
  <si>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</si>
  <si>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</si>
  <si>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</si>
  <si>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</si>
  <si>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</si>
  <si>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</si>
  <si>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</si>
  <si>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</si>
  <si>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</si>
  <si>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</si>
  <si>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</si>
  <si>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</si>
  <si>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</si>
  <si>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</si>
  <si>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</si>
  <si>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</si>
  <si>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</si>
  <si>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</si>
  <si>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</si>
  <si>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</si>
  <si>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</si>
  <si>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</si>
  <si>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</si>
  <si>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</si>
  <si>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</si>
  <si>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</si>
  <si>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</si>
  <si>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</si>
  <si>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</si>
  <si>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</si>
  <si>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</si>
  <si>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</si>
  <si>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</si>
  <si>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</si>
  <si>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</si>
  <si>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</si>
  <si>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</si>
  <si>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</si>
  <si>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</si>
  <si>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</si>
  <si>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</si>
  <si>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</si>
  <si>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</si>
  <si>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</si>
  <si>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</si>
  <si>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</si>
  <si>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</si>
  <si>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</si>
  <si>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</si>
  <si>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</si>
  <si>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</si>
  <si>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</si>
  <si>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</si>
  <si>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</si>
  <si>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</si>
  <si>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</si>
  <si>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</si>
  <si>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</si>
  <si>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</si>
  <si>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</si>
  <si>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</si>
  <si>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</si>
  <si>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</si>
  <si>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</si>
  <si>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</si>
  <si>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</si>
  <si>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</si>
  <si>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</si>
  <si>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</si>
  <si>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</si>
  <si>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</si>
  <si>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</si>
  <si>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</si>
  <si>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</si>
  <si>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</si>
  <si>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</si>
  <si>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</si>
  <si>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</si>
  <si>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</si>
  <si>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</si>
  <si>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</si>
  <si>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</si>
  <si>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</si>
  <si>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</si>
  <si>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</si>
  <si>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</si>
  <si>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</si>
  <si>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</si>
  <si>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</si>
  <si>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</si>
  <si>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</si>
  <si>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</si>
  <si>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</si>
  <si>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</si>
  <si>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</si>
  <si>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</si>
  <si>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</si>
  <si>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</si>
  <si>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</si>
  <si>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</si>
  <si>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</si>
  <si>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</si>
  <si>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</si>
  <si>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</si>
  <si>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</si>
  <si>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</si>
  <si>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</si>
  <si>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</si>
  <si>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</si>
  <si>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</si>
  <si>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</si>
  <si>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</si>
  <si>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</si>
  <si>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</si>
  <si>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</si>
  <si>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</si>
  <si>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</si>
  <si>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</si>
  <si>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</si>
  <si>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</si>
  <si>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</si>
  <si>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</si>
  <si>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</si>
  <si>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</si>
  <si>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</si>
  <si>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</si>
  <si>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</si>
  <si>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</si>
  <si>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</si>
  <si>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</si>
  <si>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</si>
  <si>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</si>
  <si>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</si>
  <si>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</si>
  <si>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</si>
  <si>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</si>
  <si>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</si>
  <si>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</si>
  <si>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</si>
  <si>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</si>
  <si>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</si>
  <si>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</si>
  <si>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</si>
  <si>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</si>
  <si>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</si>
  <si>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</si>
  <si>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</si>
  <si>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</si>
  <si>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</si>
  <si>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</si>
  <si>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</si>
  <si>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</si>
  <si>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</si>
  <si>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</si>
  <si>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</si>
  <si>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</si>
  <si>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</si>
  <si>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</si>
  <si>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</si>
  <si>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</si>
  <si>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</si>
  <si>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</si>
  <si>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</si>
  <si>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</si>
  <si>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</si>
  <si>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</si>
  <si>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</si>
  <si>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</si>
  <si>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</si>
  <si>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</si>
  <si>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</si>
  <si>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</si>
  <si>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</si>
  <si>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</si>
  <si>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</si>
  <si>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</si>
  <si>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</si>
  <si>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</si>
  <si>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</si>
  <si>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</si>
  <si>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</si>
  <si>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</si>
  <si>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</si>
  <si>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</si>
  <si>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</si>
  <si>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</si>
  <si>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</si>
  <si>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</si>
  <si>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</si>
  <si>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</si>
  <si>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</si>
  <si>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</si>
  <si>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</si>
  <si>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</si>
  <si>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</si>
  <si>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</si>
  <si>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</si>
  <si>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</si>
  <si>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</si>
  <si>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</si>
  <si>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</si>
  <si>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</si>
  <si>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</si>
  <si>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</si>
  <si>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</si>
  <si>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</si>
  <si>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</si>
  <si>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</si>
  <si>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</si>
  <si>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</si>
  <si>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</si>
  <si>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</si>
  <si>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</si>
  <si>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</si>
  <si>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</si>
  <si>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</si>
  <si>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</si>
  <si>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</si>
  <si>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</si>
  <si>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</si>
  <si>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</si>
  <si>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</si>
  <si>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</si>
  <si>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</si>
  <si>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</si>
  <si>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</si>
  <si>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</si>
  <si>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</si>
  <si>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</si>
  <si>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</si>
  <si>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</si>
  <si>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</si>
  <si>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</si>
  <si>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</si>
  <si>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</si>
  <si>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</si>
  <si>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</si>
  <si>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</si>
  <si>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</si>
  <si>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</si>
  <si>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</si>
  <si>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</si>
  <si>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</si>
  <si>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</si>
  <si>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</si>
  <si>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</si>
  <si>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</si>
  <si>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</si>
  <si>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</si>
  <si>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</si>
  <si>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</si>
  <si>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</si>
  <si>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</si>
  <si>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</si>
  <si>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</si>
  <si>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</si>
  <si>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</si>
  <si>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</si>
  <si>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</si>
  <si>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</si>
  <si>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</si>
  <si>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</si>
  <si>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</si>
  <si>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</si>
  <si>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</si>
  <si>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</si>
  <si>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</si>
  <si>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</si>
  <si>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</si>
  <si>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</si>
  <si>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</si>
  <si>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</si>
  <si>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</si>
  <si>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</si>
  <si>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</si>
  <si>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</si>
  <si>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</si>
  <si>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</si>
  <si>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</si>
  <si>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</si>
  <si>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</si>
  <si>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</si>
  <si>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</si>
  <si>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</si>
  <si>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</si>
  <si>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</si>
  <si>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</si>
  <si>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</si>
  <si>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</si>
  <si>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</si>
  <si>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</si>
  <si>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</si>
  <si>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</si>
  <si>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</si>
  <si>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</si>
  <si>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</si>
  <si>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</si>
  <si>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</si>
  <si>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</si>
  <si>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</si>
  <si>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</si>
  <si>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</si>
  <si>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</si>
  <si>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</si>
  <si>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</si>
  <si>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</si>
  <si>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</si>
  <si>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</si>
  <si>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</si>
  <si>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</si>
  <si>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</si>
  <si>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</si>
  <si>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</si>
  <si>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</si>
  <si>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</si>
  <si>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</si>
  <si>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</si>
  <si>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</si>
  <si>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</si>
  <si>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</si>
  <si>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</si>
  <si>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</si>
  <si>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</si>
  <si>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</si>
  <si>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</si>
  <si>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</si>
  <si>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</si>
  <si>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</si>
  <si>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</si>
  <si>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</si>
  <si>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</si>
  <si>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</si>
  <si>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</si>
  <si>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</si>
  <si>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</si>
  <si>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</si>
  <si>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</si>
  <si>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</si>
  <si>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</si>
  <si>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</si>
  <si>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</si>
  <si>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</si>
  <si>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</si>
  <si>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</si>
  <si>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</si>
  <si>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</si>
  <si>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</si>
  <si>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</si>
  <si>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</si>
  <si>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</si>
  <si>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</si>
  <si>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</si>
  <si>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</si>
  <si>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</si>
  <si>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</si>
  <si>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</si>
  <si>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</si>
  <si>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</si>
  <si>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</si>
  <si>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</si>
  <si>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</si>
  <si>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</si>
  <si>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</si>
  <si>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</si>
  <si>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</si>
  <si>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</si>
  <si>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</si>
  <si>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</si>
  <si>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</si>
  <si>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</si>
  <si>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</si>
  <si>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</si>
  <si>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</si>
  <si>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</si>
  <si>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</si>
  <si>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</si>
  <si>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</si>
  <si>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</si>
  <si>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</si>
  <si>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</si>
  <si>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</si>
  <si>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</si>
  <si>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</si>
  <si>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</si>
  <si>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</si>
  <si>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</si>
  <si>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</si>
  <si>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</si>
  <si>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</si>
  <si>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</si>
  <si>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</si>
  <si>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</si>
  <si>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</si>
  <si>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</si>
  <si>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</si>
  <si>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</si>
  <si>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</si>
  <si>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</si>
  <si>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</si>
  <si>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</si>
  <si>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</si>
  <si>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</si>
  <si>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</si>
  <si>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</si>
  <si>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</si>
  <si>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</si>
  <si>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</si>
  <si>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</si>
  <si>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</si>
  <si>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</si>
  <si>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</si>
  <si>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</si>
  <si>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</si>
  <si>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</si>
  <si>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</si>
  <si>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</si>
  <si>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</si>
  <si>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</si>
  <si>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</si>
  <si>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</si>
  <si>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</si>
  <si>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</si>
  <si>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</si>
  <si>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</si>
  <si>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</si>
  <si>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</si>
  <si>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</si>
  <si>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</si>
  <si>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</si>
  <si>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</si>
  <si>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</si>
  <si>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</si>
  <si>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</si>
  <si>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</si>
  <si>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</si>
  <si>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</si>
  <si>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</si>
  <si>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</si>
  <si>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</si>
  <si>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</si>
  <si>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</si>
  <si>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</si>
  <si>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</si>
  <si>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</si>
  <si>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</si>
  <si>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</si>
  <si>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</si>
  <si>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</si>
  <si>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</si>
  <si>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</si>
  <si>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</si>
  <si>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</si>
  <si>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</si>
  <si>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</si>
  <si>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</si>
  <si>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</si>
  <si>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</si>
  <si>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</si>
  <si>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</si>
  <si>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</si>
  <si>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</si>
  <si>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</si>
  <si>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</si>
  <si>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</si>
  <si>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</si>
  <si>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</si>
  <si>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</si>
  <si>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</si>
  <si>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</si>
  <si>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</si>
  <si>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</si>
  <si>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</si>
  <si>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</si>
  <si>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</si>
  <si>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</si>
  <si>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</si>
  <si>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</si>
  <si>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</si>
  <si>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</si>
  <si>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</si>
  <si>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</si>
  <si>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</si>
  <si>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</si>
  <si>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</si>
  <si>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</si>
  <si>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</si>
  <si>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</si>
  <si>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</si>
  <si>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</si>
  <si>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</si>
  <si>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</si>
  <si>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</si>
  <si>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</si>
  <si>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</si>
  <si>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</si>
  <si>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</si>
  <si>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</si>
  <si>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</si>
  <si>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</si>
  <si>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</si>
  <si>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</si>
  <si>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</si>
  <si>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</si>
  <si>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</si>
  <si>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</si>
  <si>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</si>
  <si>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</si>
  <si>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</si>
  <si>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</si>
  <si>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</si>
  <si>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</si>
  <si>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</si>
  <si>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</si>
  <si>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</si>
  <si>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</si>
  <si>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</si>
  <si>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</si>
  <si>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</si>
  <si>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</si>
  <si>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</si>
  <si>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</si>
  <si>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</si>
  <si>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</si>
  <si>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</si>
  <si>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</si>
  <si>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</si>
  <si>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</si>
  <si>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</si>
  <si>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</si>
  <si>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</si>
  <si>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</si>
  <si>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</si>
  <si>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</si>
  <si>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</si>
  <si>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</si>
  <si>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</si>
  <si>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</si>
  <si>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</si>
  <si>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</si>
  <si>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</si>
  <si>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</si>
  <si>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</si>
  <si>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</si>
  <si>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</si>
  <si>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</si>
  <si>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</si>
  <si>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</si>
  <si>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</si>
  <si>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</si>
  <si>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</si>
  <si>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</si>
  <si>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</si>
  <si>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</si>
  <si>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</si>
  <si>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</si>
  <si>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</si>
  <si>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</si>
  <si>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</si>
  <si>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</si>
  <si>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</si>
  <si>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</si>
  <si>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</si>
  <si>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</si>
  <si>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</si>
  <si>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</si>
  <si>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</si>
  <si>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</si>
  <si>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</si>
  <si>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</si>
  <si>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</si>
  <si>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</si>
  <si>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</si>
  <si>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</si>
  <si>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</si>
  <si>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</si>
  <si>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</si>
  <si>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</si>
  <si>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</si>
  <si>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</si>
  <si>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</si>
  <si>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</si>
  <si>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</si>
  <si>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</si>
  <si>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</si>
  <si>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</si>
  <si>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</si>
  <si>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</si>
  <si>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</si>
  <si>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</si>
  <si>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</si>
  <si>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</si>
  <si>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</si>
  <si>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</si>
  <si>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</si>
  <si>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</si>
  <si>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</si>
  <si>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</si>
  <si>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</si>
  <si>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</si>
  <si>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</si>
  <si>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</si>
  <si>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</si>
  <si>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</si>
  <si>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</si>
  <si>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</si>
  <si>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</si>
  <si>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</si>
  <si>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</si>
  <si>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</si>
  <si>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</si>
  <si>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</si>
  <si>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</si>
  <si>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</si>
  <si>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</si>
  <si>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</si>
  <si>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</si>
  <si>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</si>
  <si>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</si>
  <si>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</si>
  <si>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</si>
  <si>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</si>
  <si>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</si>
  <si>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</si>
  <si>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</si>
  <si>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</si>
  <si>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</si>
  <si>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</si>
  <si>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</si>
  <si>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</si>
  <si>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</si>
  <si>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</si>
  <si>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</si>
  <si>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</si>
  <si>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</si>
  <si>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</si>
  <si>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</si>
  <si>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</si>
  <si>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</si>
  <si>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</si>
  <si>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</si>
  <si>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</si>
  <si>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</si>
  <si>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</si>
  <si>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</si>
  <si>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</si>
  <si>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</si>
  <si>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</si>
  <si>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</si>
  <si>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</si>
  <si>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</si>
  <si>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</si>
  <si>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</si>
  <si>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</si>
  <si>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</si>
  <si>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</si>
  <si>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</si>
  <si>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</si>
  <si>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</si>
  <si>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</si>
  <si>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</si>
  <si>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</si>
  <si>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</si>
  <si>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</si>
  <si>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</si>
  <si>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</si>
  <si>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</si>
  <si>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</si>
  <si>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</si>
  <si>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</si>
  <si>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</si>
  <si>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</si>
  <si>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</si>
  <si>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</si>
  <si>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</si>
  <si>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</si>
  <si>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</si>
  <si>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</si>
  <si>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</si>
  <si>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</si>
  <si>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</si>
  <si>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</si>
  <si>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</si>
  <si>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</si>
  <si>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</si>
  <si>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</si>
  <si>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</si>
  <si>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</si>
  <si>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</si>
  <si>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</si>
  <si>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</si>
  <si>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</si>
  <si>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</si>
  <si>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</si>
  <si>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</si>
  <si>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</si>
  <si>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</si>
  <si>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</si>
  <si>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</si>
  <si>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</si>
  <si>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</si>
  <si>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</si>
  <si>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</si>
  <si>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</si>
  <si>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</si>
  <si>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</si>
  <si>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</si>
  <si>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</si>
  <si>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</si>
  <si>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</si>
  <si>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</si>
  <si>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</si>
  <si>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</si>
  <si>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</si>
  <si>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</si>
  <si>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</si>
  <si>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</si>
  <si>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</si>
  <si>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</si>
  <si>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</si>
  <si>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</si>
  <si>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</si>
  <si>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</si>
  <si>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</si>
  <si>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</si>
  <si>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</si>
  <si>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</si>
  <si>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</si>
  <si>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</si>
  <si>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</si>
  <si>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</si>
  <si>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</si>
  <si>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</si>
  <si>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</si>
  <si>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</si>
  <si>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</si>
  <si>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</si>
  <si>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</si>
  <si>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</si>
  <si>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</si>
  <si>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</si>
  <si>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</si>
  <si>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</si>
  <si>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</si>
  <si>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</si>
  <si>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</si>
  <si>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</si>
  <si>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</si>
  <si>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</si>
  <si>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</si>
  <si>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</si>
  <si>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</si>
  <si>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</si>
  <si>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</si>
  <si>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</si>
  <si>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</si>
  <si>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</si>
  <si>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</si>
  <si>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</si>
  <si>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</si>
  <si>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</si>
  <si>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</si>
  <si>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</si>
  <si>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</si>
  <si>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</si>
  <si>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</si>
  <si>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</si>
  <si>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</si>
  <si>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</si>
  <si>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</si>
  <si>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</si>
  <si>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</si>
  <si>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</si>
  <si>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</si>
  <si>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</si>
  <si>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</si>
  <si>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</si>
  <si>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</si>
  <si>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</si>
  <si>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</si>
  <si>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</si>
  <si>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</si>
  <si>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</si>
  <si>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</si>
  <si>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</si>
  <si>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</si>
  <si>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</si>
  <si>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</si>
  <si>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</si>
  <si>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</si>
  <si>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</si>
  <si>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</si>
  <si>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</si>
  <si>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</si>
  <si>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</si>
  <si>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</si>
  <si>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</si>
  <si>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</si>
  <si>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</si>
  <si>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</si>
  <si>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</si>
  <si>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</si>
  <si>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</si>
  <si>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</si>
  <si>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</si>
  <si>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</si>
  <si>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</si>
  <si>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</si>
  <si>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</si>
  <si>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</si>
  <si>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</si>
  <si>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</si>
  <si>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</si>
  <si>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</si>
  <si>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</si>
  <si>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</si>
  <si>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</si>
  <si>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</si>
  <si>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</si>
  <si>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</si>
  <si>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</si>
  <si>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</si>
  <si>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</si>
  <si>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</si>
  <si>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</si>
  <si>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</si>
  <si>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</si>
  <si>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</si>
  <si>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</si>
  <si>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</si>
  <si>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</si>
  <si>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</si>
  <si>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</si>
  <si>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</si>
  <si>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</si>
  <si>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</si>
  <si>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</si>
  <si>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</si>
  <si>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</si>
  <si>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</si>
  <si>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</si>
  <si>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</si>
  <si>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</si>
  <si>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</si>
  <si>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</si>
  <si>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</si>
  <si>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</si>
  <si>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</si>
  <si>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</si>
  <si>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</si>
  <si>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</si>
  <si>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</si>
  <si>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</si>
  <si>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</si>
  <si>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</si>
  <si>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</si>
  <si>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</si>
  <si>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</si>
  <si>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</si>
  <si>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</si>
  <si>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</si>
  <si>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</si>
  <si>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</si>
  <si>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</si>
  <si>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</si>
  <si>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</si>
  <si>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</si>
  <si>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</si>
  <si>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</si>
  <si>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</si>
  <si>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</si>
  <si>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</si>
  <si>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</si>
  <si>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</si>
  <si>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</si>
  <si>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</si>
  <si>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</si>
  <si>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</si>
  <si>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</si>
  <si>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</si>
  <si>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</si>
  <si>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</si>
  <si>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</si>
  <si>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</si>
  <si>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</si>
  <si>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</si>
  <si>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</si>
  <si>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</si>
  <si>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</si>
  <si>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</si>
  <si>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</si>
  <si>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</si>
  <si>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</si>
  <si>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</si>
  <si>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</si>
  <si>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</si>
  <si>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</si>
  <si>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</si>
  <si>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</si>
  <si>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</si>
  <si>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</si>
  <si>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</si>
  <si>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</si>
  <si>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</si>
  <si>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</si>
  <si>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</si>
  <si>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</si>
  <si>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</si>
  <si>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</si>
  <si>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</si>
  <si>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</si>
  <si>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</si>
  <si>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</si>
  <si>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</si>
  <si>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</si>
  <si>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</si>
  <si>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</si>
  <si>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</si>
  <si>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</si>
  <si>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</si>
  <si>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</si>
  <si>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</si>
  <si>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</si>
  <si>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</si>
  <si>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</si>
  <si>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</si>
  <si>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</si>
  <si>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</si>
  <si>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</si>
  <si>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</si>
  <si>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</si>
  <si>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</si>
  <si>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</si>
  <si>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</si>
  <si>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</si>
  <si>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</si>
  <si>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</si>
  <si>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</si>
  <si>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</si>
  <si>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</si>
  <si>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</si>
  <si>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</si>
  <si>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</si>
  <si>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</si>
  <si>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</si>
  <si>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</si>
  <si>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</si>
  <si>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</si>
  <si>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</si>
  <si>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</si>
  <si>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</si>
  <si>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</si>
  <si>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</si>
  <si>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</si>
  <si>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</si>
  <si>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</si>
  <si>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</si>
  <si>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</si>
  <si>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</si>
  <si>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</si>
  <si>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</si>
  <si>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</si>
  <si>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</si>
  <si>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</si>
  <si>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</si>
  <si>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</si>
  <si>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</si>
  <si>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</si>
  <si>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</si>
  <si>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</si>
  <si>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</si>
  <si>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</si>
  <si>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</si>
  <si>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</si>
  <si>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</si>
  <si>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</si>
  <si>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</si>
  <si>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</si>
  <si>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</si>
  <si>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</si>
  <si>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</si>
  <si>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</si>
  <si>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</si>
  <si>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</si>
  <si>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</si>
  <si>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</si>
  <si>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</si>
  <si>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</si>
  <si>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</si>
  <si>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</si>
  <si>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</si>
  <si>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</si>
  <si>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</si>
  <si>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</si>
  <si>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</si>
  <si>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</si>
  <si>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</si>
  <si>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</si>
  <si>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</si>
  <si>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</si>
  <si>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</si>
  <si>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</si>
  <si>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</si>
  <si>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</si>
  <si>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</si>
  <si>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</si>
  <si>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</si>
  <si>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</si>
  <si>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</si>
  <si>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</si>
  <si>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</si>
  <si>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</si>
  <si>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</si>
  <si>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</si>
  <si>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</si>
  <si>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</si>
  <si>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</si>
  <si>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</si>
  <si>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</si>
  <si>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</si>
  <si>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</si>
  <si>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</si>
  <si>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</si>
  <si>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</si>
  <si>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</si>
  <si>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</si>
  <si>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</si>
  <si>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</si>
  <si>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</si>
  <si>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</si>
  <si>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</si>
  <si>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</si>
  <si>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</si>
  <si>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</si>
  <si>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</si>
  <si>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</si>
  <si>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</si>
  <si>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</si>
  <si>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</si>
  <si>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</si>
  <si>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</si>
  <si>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</si>
  <si>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</si>
  <si>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</si>
  <si>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</si>
  <si>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</si>
  <si>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</si>
  <si>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</si>
  <si>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</si>
  <si>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</si>
  <si>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</si>
  <si>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</si>
  <si>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</si>
  <si>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</si>
  <si>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</si>
  <si>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</si>
  <si>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</si>
  <si>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</si>
  <si>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</si>
  <si>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</si>
  <si>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</si>
  <si>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</si>
  <si>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</si>
  <si>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</si>
  <si>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</si>
  <si>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</si>
  <si>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</si>
  <si>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</si>
  <si>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</si>
  <si>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</si>
  <si>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</si>
  <si>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</si>
  <si>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</si>
  <si>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</si>
  <si>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</si>
  <si>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</si>
  <si>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</si>
  <si>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</si>
  <si>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</si>
  <si>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</si>
  <si>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</si>
  <si>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</si>
  <si>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</si>
  <si>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</si>
  <si>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</si>
  <si>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</si>
  <si>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</si>
  <si>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</si>
  <si>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</si>
  <si>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</si>
  <si>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</si>
  <si>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</si>
  <si>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</si>
  <si>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</si>
  <si>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</si>
  <si>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</si>
  <si>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</si>
  <si>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</si>
  <si>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</si>
  <si>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</si>
  <si>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</si>
  <si>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</si>
  <si>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</si>
  <si>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</si>
  <si>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</si>
  <si>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</si>
  <si>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</si>
  <si>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</si>
  <si>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</si>
  <si>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</si>
  <si>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</si>
  <si>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</si>
  <si>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</si>
  <si>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</si>
  <si>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</si>
  <si>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</si>
  <si>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</si>
  <si>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</si>
  <si>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</si>
  <si>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</si>
  <si>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</si>
  <si>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</si>
  <si>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</si>
  <si>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</si>
  <si>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</si>
  <si>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</si>
  <si>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</si>
  <si>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</si>
  <si>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</si>
  <si>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</si>
  <si>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</si>
  <si>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</si>
  <si>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</si>
  <si>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</si>
  <si>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</si>
  <si>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</si>
  <si>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</si>
  <si>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</si>
  <si>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</si>
  <si>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</si>
  <si>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</si>
  <si>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</si>
  <si>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</si>
  <si>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</si>
  <si>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</si>
  <si>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</si>
  <si>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</si>
  <si>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</si>
  <si>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</si>
  <si>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</si>
  <si>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</si>
  <si>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</si>
  <si>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</si>
  <si>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</si>
  <si>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</si>
  <si>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</si>
  <si>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</si>
  <si>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</si>
  <si>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</si>
  <si>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</si>
  <si>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</si>
  <si>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</si>
  <si>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</si>
  <si>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</si>
  <si>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</si>
  <si>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</si>
  <si>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</si>
  <si>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</si>
  <si>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</si>
  <si>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</si>
  <si>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</si>
  <si>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</si>
  <si>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</si>
  <si>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</si>
  <si>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</si>
  <si>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</si>
  <si>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</si>
  <si>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</si>
  <si>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</si>
  <si>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</si>
  <si>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</si>
  <si>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</si>
  <si>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</si>
  <si>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</si>
  <si>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</si>
  <si>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</si>
  <si>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</si>
  <si>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</si>
  <si>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</si>
  <si>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</si>
  <si>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</si>
  <si>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</si>
  <si>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</si>
  <si>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</si>
  <si>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</si>
  <si>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</si>
  <si>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</si>
  <si>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</si>
  <si>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</si>
  <si>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</si>
  <si>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</si>
  <si>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</si>
  <si>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</si>
  <si>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</si>
  <si>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</si>
  <si>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</si>
  <si>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</si>
  <si>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</si>
  <si>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</si>
  <si>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</si>
  <si>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</si>
  <si>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</si>
  <si>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</si>
  <si>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</si>
  <si>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</si>
  <si>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</si>
  <si>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</si>
  <si>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</si>
  <si>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</si>
  <si>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</si>
  <si>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</si>
  <si>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</si>
  <si>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</si>
  <si>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</si>
  <si>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</si>
  <si>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</si>
  <si>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</si>
  <si>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</si>
  <si>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</si>
  <si>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</si>
  <si>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</si>
  <si>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</si>
  <si>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</si>
  <si>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</si>
  <si>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</si>
  <si>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</si>
  <si>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</si>
  <si>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</si>
  <si>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</si>
  <si>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</si>
  <si>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</si>
  <si>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</si>
  <si>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</si>
  <si>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</si>
  <si>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</si>
  <si>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</si>
  <si>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</si>
  <si>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</si>
  <si>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</si>
  <si>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</si>
  <si>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</si>
  <si>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</si>
  <si>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</si>
  <si>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</si>
  <si>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</si>
  <si>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</si>
  <si>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</si>
  <si>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</si>
  <si>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</si>
  <si>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</si>
  <si>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</si>
  <si>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</si>
  <si>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</si>
  <si>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</si>
  <si>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</si>
  <si>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</si>
  <si>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</si>
  <si>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</si>
  <si>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</si>
  <si>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</si>
  <si>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</si>
  <si>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</si>
  <si>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</si>
  <si>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</si>
  <si>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</si>
  <si>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</si>
  <si>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</si>
  <si>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</si>
  <si>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</si>
  <si>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</si>
  <si>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</si>
  <si>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</si>
  <si>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</si>
  <si>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</si>
  <si>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</si>
  <si>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</si>
  <si>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</si>
  <si>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</si>
  <si>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</si>
  <si>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</si>
  <si>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</si>
  <si>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</si>
  <si>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</si>
  <si>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</si>
  <si>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</si>
  <si>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</si>
  <si>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</si>
  <si>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</si>
  <si>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</si>
  <si>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</si>
  <si>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</si>
  <si>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</si>
  <si>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</si>
  <si>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</si>
  <si>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</si>
  <si>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</si>
  <si>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</si>
  <si>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</si>
  <si>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</si>
  <si>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</si>
  <si>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</si>
  <si>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</si>
  <si>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</si>
  <si>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</si>
  <si>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</si>
  <si>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</si>
  <si>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</si>
  <si>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</si>
  <si>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</si>
  <si>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</si>
  <si>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</si>
  <si>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</si>
  <si>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</si>
  <si>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</si>
  <si>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</si>
  <si>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</si>
  <si>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</si>
  <si>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</si>
  <si>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</si>
  <si>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</si>
  <si>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</si>
  <si>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</si>
  <si>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</si>
  <si>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</si>
  <si>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</si>
  <si>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</si>
  <si>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</si>
  <si>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</si>
  <si>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</si>
  <si>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</si>
  <si>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</si>
  <si>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</si>
  <si>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</si>
  <si>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</si>
  <si>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</si>
  <si>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</si>
  <si>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</si>
  <si>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</si>
  <si>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</si>
  <si>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</si>
  <si>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</si>
  <si>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</si>
  <si>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</si>
  <si>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</si>
  <si>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</si>
  <si>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</si>
  <si>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</si>
  <si>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</si>
  <si>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</si>
  <si>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</si>
  <si>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</si>
  <si>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</si>
  <si>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</si>
  <si>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</si>
  <si>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</si>
  <si>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</si>
  <si>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</si>
  <si>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</si>
  <si>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</si>
  <si>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</si>
  <si>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</si>
  <si>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</si>
  <si>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</si>
  <si>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</si>
  <si>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</si>
  <si>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</si>
  <si>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</si>
  <si>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</si>
  <si>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</si>
  <si>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</si>
  <si>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</si>
  <si>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</si>
  <si>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</si>
  <si>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</si>
  <si>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</si>
  <si>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</si>
  <si>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</si>
  <si>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</si>
  <si>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</si>
  <si>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</si>
  <si>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</si>
  <si>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</si>
  <si>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</si>
  <si>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</si>
  <si>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</si>
  <si>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</si>
  <si>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</si>
  <si>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</si>
  <si>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</si>
  <si>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</si>
  <si>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</si>
  <si>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</si>
  <si>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</si>
  <si>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</si>
  <si>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</si>
  <si>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</si>
  <si>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</si>
  <si>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</si>
  <si>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</si>
  <si>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</si>
  <si>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</si>
  <si>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</si>
  <si>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</si>
  <si>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</si>
  <si>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</si>
  <si>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</si>
  <si>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</si>
  <si>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</si>
  <si>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</si>
  <si>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</si>
  <si>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</si>
  <si>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</si>
  <si>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</si>
  <si>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</si>
  <si>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</si>
  <si>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</si>
  <si>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</si>
  <si>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</si>
  <si>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</si>
  <si>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</si>
  <si>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</si>
  <si>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</si>
  <si>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</si>
  <si>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</si>
  <si>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</si>
  <si>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</si>
  <si>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</si>
  <si>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</si>
  <si>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</si>
  <si>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</si>
  <si>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</si>
  <si>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</si>
  <si>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</si>
  <si>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</si>
  <si>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</si>
  <si>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</si>
  <si>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</si>
  <si>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</si>
  <si>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</si>
  <si>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</si>
  <si>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</si>
  <si>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</si>
  <si>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</si>
  <si>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</si>
  <si>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</si>
  <si>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</si>
  <si>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</si>
  <si>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</si>
  <si>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</si>
  <si>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</si>
  <si>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</si>
  <si>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</si>
  <si>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</si>
  <si>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</si>
  <si>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</si>
  <si>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</si>
  <si>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</si>
  <si>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</si>
  <si>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</si>
  <si>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</si>
  <si>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</si>
  <si>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</si>
  <si>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</si>
  <si>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</si>
  <si>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</si>
  <si>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</si>
  <si>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</si>
  <si>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</si>
  <si>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</si>
  <si>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</si>
  <si>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</si>
  <si>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</si>
  <si>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</si>
  <si>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</si>
  <si>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</si>
  <si>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</si>
  <si>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</si>
  <si>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</si>
  <si>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</si>
  <si>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</si>
  <si>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</si>
  <si>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</si>
  <si>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</si>
  <si>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</si>
  <si>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</si>
  <si>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</si>
  <si>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</si>
  <si>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</si>
  <si>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</si>
  <si>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</si>
  <si>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</si>
  <si>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</si>
  <si>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</si>
  <si>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</si>
  <si>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</si>
  <si>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</si>
  <si>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</si>
  <si>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</si>
  <si>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</si>
  <si>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</si>
  <si>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</si>
  <si>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</si>
  <si>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</si>
  <si>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</si>
  <si>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</si>
  <si>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</si>
  <si>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</si>
  <si>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</si>
  <si>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</si>
  <si>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</si>
  <si>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</si>
  <si>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</si>
  <si>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</si>
  <si>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</si>
  <si>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</si>
  <si>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</si>
  <si>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</si>
  <si>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</si>
  <si>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</si>
  <si>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</si>
  <si>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</si>
  <si>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</si>
  <si>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</si>
  <si>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</si>
  <si>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</si>
  <si>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</si>
  <si>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</si>
  <si>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</si>
  <si>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</si>
  <si>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</si>
  <si>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</si>
  <si>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</si>
  <si>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</si>
  <si>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</si>
  <si>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</si>
  <si>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</si>
  <si>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</si>
  <si>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</si>
  <si>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</si>
  <si>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</si>
  <si>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</si>
  <si>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</si>
  <si>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</si>
  <si>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</si>
  <si>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</si>
  <si>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</si>
  <si>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</si>
  <si>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</si>
  <si>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</si>
  <si>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</si>
  <si>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</si>
  <si>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</si>
  <si>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</si>
  <si>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</si>
  <si>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</si>
  <si>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</si>
  <si>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</si>
  <si>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</si>
  <si>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</si>
  <si>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</si>
  <si>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</si>
  <si>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</si>
  <si>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</si>
  <si>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</si>
  <si>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</si>
  <si>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</si>
  <si>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</si>
  <si>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</si>
  <si>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</si>
  <si>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</si>
  <si>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</si>
  <si>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</si>
  <si>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</si>
  <si>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</si>
  <si>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</si>
  <si>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</si>
  <si>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</si>
  <si>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</si>
  <si>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</si>
  <si>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</si>
  <si>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</si>
  <si>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</si>
  <si>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</si>
  <si>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</si>
  <si>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</si>
  <si>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</si>
  <si>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</si>
  <si>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</si>
  <si>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</si>
  <si>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</si>
  <si>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</si>
  <si>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</si>
  <si>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</si>
  <si>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</si>
  <si>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</si>
  <si>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</si>
  <si>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</si>
  <si>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</si>
  <si>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</si>
  <si>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</si>
  <si>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</si>
  <si>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</si>
  <si>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</si>
  <si>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</si>
  <si>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</si>
  <si>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</si>
  <si>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</si>
  <si>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</si>
  <si>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</si>
  <si>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</si>
  <si>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</si>
  <si>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</si>
  <si>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</si>
  <si>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</si>
  <si>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</si>
  <si>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</si>
  <si>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</si>
  <si>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</si>
  <si>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</si>
  <si>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</si>
  <si>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</si>
  <si>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</si>
  <si>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</si>
  <si>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</si>
  <si>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</si>
  <si>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</si>
  <si>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</si>
  <si>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</si>
  <si>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</si>
  <si>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</si>
  <si>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</si>
  <si>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</si>
  <si>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</si>
  <si>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</si>
  <si>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</si>
  <si>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</si>
  <si>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</si>
  <si>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</si>
  <si>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</si>
  <si>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</si>
  <si>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</si>
  <si>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</si>
  <si>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</si>
  <si>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</si>
  <si>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</si>
  <si>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</si>
  <si>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</si>
  <si>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</si>
  <si>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</si>
  <si>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</si>
  <si>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</si>
  <si>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</si>
  <si>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</si>
  <si>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</si>
  <si>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</si>
  <si>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</si>
  <si>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</si>
  <si>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</si>
  <si>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</si>
  <si>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</si>
  <si>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</si>
  <si>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</si>
  <si>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</si>
  <si>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</si>
  <si>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</si>
  <si>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</si>
  <si>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</si>
  <si>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</si>
  <si>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</si>
  <si>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</si>
  <si>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</si>
  <si>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</si>
  <si>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</si>
  <si>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</si>
  <si>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</si>
  <si>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</si>
  <si>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</si>
  <si>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</si>
  <si>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</si>
  <si>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</si>
  <si>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</si>
  <si>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</si>
  <si>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</si>
  <si>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</si>
  <si>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</si>
  <si>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</si>
  <si>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</si>
  <si>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</si>
  <si>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</si>
  <si>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</si>
  <si>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</si>
  <si>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</si>
  <si>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</si>
  <si>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</si>
  <si>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</si>
  <si>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</si>
  <si>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</si>
  <si>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</si>
  <si>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</si>
  <si>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</si>
  <si>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</si>
  <si>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</si>
  <si>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</si>
  <si>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</si>
  <si>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</si>
  <si>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</si>
  <si>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</si>
  <si>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</si>
  <si>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</si>
  <si>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</si>
  <si>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</si>
  <si>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</si>
  <si>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</si>
  <si>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</si>
  <si>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</si>
  <si>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</si>
  <si>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</si>
  <si>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</si>
  <si>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</si>
  <si>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</si>
  <si>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</si>
  <si>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</si>
  <si>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</si>
  <si>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</si>
  <si>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</si>
  <si>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</si>
  <si>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</si>
  <si>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</si>
  <si>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</si>
  <si>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</si>
  <si>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</si>
  <si>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</si>
  <si>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</si>
  <si>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</si>
  <si>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</si>
  <si>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</si>
  <si>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</si>
  <si>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</si>
  <si>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</si>
  <si>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</si>
  <si>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</si>
  <si>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</si>
  <si>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</si>
  <si>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</si>
  <si>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</si>
  <si>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</si>
  <si>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</si>
  <si>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</si>
  <si>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</si>
  <si>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</si>
  <si>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</si>
  <si>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</si>
  <si>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</si>
  <si>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</si>
  <si>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</si>
  <si>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</si>
  <si>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</si>
  <si>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</si>
  <si>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</si>
  <si>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</si>
  <si>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</si>
  <si>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</si>
  <si>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</si>
  <si>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</si>
  <si>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</si>
  <si>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</si>
  <si>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</si>
  <si>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</si>
  <si>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</si>
  <si>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</si>
  <si>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</si>
  <si>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</si>
  <si>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</si>
  <si>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</si>
  <si>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</si>
  <si>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</si>
  <si>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</si>
  <si>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</si>
  <si>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</si>
  <si>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</si>
  <si>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</si>
  <si>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</si>
  <si>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</si>
  <si>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</si>
  <si>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</si>
  <si>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</si>
  <si>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</si>
  <si>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</si>
  <si>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</si>
  <si>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</si>
  <si>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</si>
  <si>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</si>
  <si>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</si>
  <si>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</si>
  <si>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</si>
  <si>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</si>
  <si>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</si>
  <si>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</si>
  <si>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</si>
  <si>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</si>
  <si>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</si>
  <si>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</si>
  <si>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</si>
  <si>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</si>
  <si>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</si>
  <si>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</si>
  <si>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</si>
  <si>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</si>
  <si>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</si>
  <si>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</si>
  <si>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</si>
  <si>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</si>
  <si>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</si>
  <si>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</si>
  <si>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</si>
  <si>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</si>
  <si>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</si>
  <si>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</si>
  <si>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</si>
  <si>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</si>
  <si>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</si>
  <si>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</si>
  <si>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</si>
  <si>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</si>
  <si>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</si>
  <si>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</si>
  <si>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</si>
  <si>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</si>
  <si>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</si>
  <si>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</si>
  <si>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</si>
  <si>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</si>
  <si>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</si>
  <si>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</si>
  <si>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</si>
  <si>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</si>
  <si>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</si>
  <si>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</si>
  <si>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</si>
  <si>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</si>
  <si>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</si>
  <si>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</si>
  <si>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</si>
  <si>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</si>
  <si>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</si>
  <si>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</si>
  <si>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</si>
  <si>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</si>
  <si>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</si>
  <si>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</si>
  <si>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</si>
  <si>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</si>
  <si>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</si>
  <si>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</si>
  <si>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</si>
  <si>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</si>
  <si>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</si>
  <si>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</si>
  <si>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</si>
  <si>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</si>
  <si>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</si>
  <si>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</si>
  <si>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</si>
  <si>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</si>
  <si>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</si>
  <si>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</si>
  <si>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</si>
  <si>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</si>
  <si>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</si>
  <si>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</si>
  <si>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</si>
  <si>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</si>
  <si>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</si>
  <si>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</si>
  <si>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</si>
  <si>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</si>
  <si>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</si>
  <si>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</si>
  <si>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</si>
  <si>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</si>
  <si>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</si>
  <si>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</si>
  <si>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</si>
  <si>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</si>
  <si>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</si>
  <si>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</si>
  <si>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</si>
  <si>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</si>
  <si>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</si>
  <si>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</si>
  <si>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</si>
  <si>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</si>
  <si>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</si>
  <si>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</si>
  <si>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</si>
  <si>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</si>
  <si>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</si>
  <si>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</si>
  <si>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</si>
  <si>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</si>
  <si>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</si>
  <si>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</si>
  <si>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</si>
  <si>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</si>
  <si>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</si>
  <si>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</si>
  <si>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</si>
  <si>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</si>
  <si>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</si>
  <si>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</si>
  <si>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</si>
  <si>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</si>
  <si>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</si>
  <si>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</si>
  <si>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</si>
  <si>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</si>
  <si>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</si>
  <si>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</si>
  <si>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</si>
  <si>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</si>
  <si>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</si>
  <si>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</si>
  <si>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</si>
  <si>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</si>
  <si>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</si>
  <si>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</si>
  <si>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</si>
  <si>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</si>
  <si>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</si>
  <si>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</si>
  <si>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</si>
  <si>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</si>
  <si>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</si>
  <si>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</si>
  <si>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</si>
  <si>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</si>
  <si>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</si>
  <si>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</si>
  <si>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</si>
  <si>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</si>
  <si>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</si>
  <si>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</si>
  <si>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</si>
  <si>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</si>
  <si>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</si>
  <si>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</si>
  <si>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</si>
  <si>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</si>
  <si>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</si>
  <si>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</si>
  <si>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</si>
  <si>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</si>
  <si>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</si>
  <si>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</si>
  <si>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</si>
  <si>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</si>
  <si>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</si>
  <si>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</si>
  <si>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</si>
  <si>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</si>
  <si>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</si>
  <si>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</si>
  <si>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</si>
  <si>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</si>
  <si>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</si>
  <si>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</si>
  <si>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</si>
  <si>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</si>
  <si>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</si>
  <si>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</si>
  <si>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</si>
  <si>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</si>
  <si>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</si>
  <si>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</si>
  <si>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</si>
  <si>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</si>
  <si>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</si>
  <si>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</si>
  <si>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</si>
  <si>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</si>
  <si>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</si>
  <si>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</si>
  <si>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</si>
  <si>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</si>
  <si>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</si>
  <si>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</si>
  <si>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</si>
  <si>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</si>
  <si>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</si>
  <si>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</si>
  <si>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</si>
  <si>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</si>
  <si>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</si>
  <si>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</si>
  <si>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</si>
  <si>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</si>
  <si>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</si>
  <si>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</si>
  <si>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</si>
  <si>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</si>
  <si>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</si>
  <si>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</si>
  <si>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</si>
  <si>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</si>
  <si>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</si>
  <si>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</si>
  <si>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</si>
  <si>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</si>
  <si>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</si>
  <si>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</si>
  <si>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</si>
  <si>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</si>
  <si>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</si>
  <si>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</si>
  <si>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</si>
  <si>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</si>
  <si>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</si>
  <si>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</si>
  <si>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</si>
  <si>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</si>
  <si>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</si>
  <si>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</si>
  <si>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</si>
  <si>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</si>
  <si>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</si>
  <si>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</si>
  <si>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</si>
  <si>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</si>
  <si>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</si>
  <si>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</si>
  <si>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</si>
  <si>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</si>
  <si>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</si>
  <si>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</si>
  <si>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</si>
  <si>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</si>
  <si>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</si>
  <si>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</si>
  <si>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</si>
  <si>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</si>
  <si>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</si>
  <si>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</si>
  <si>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</si>
  <si>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</si>
  <si>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</si>
  <si>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</si>
  <si>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</si>
  <si>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</si>
  <si>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</si>
  <si>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</si>
  <si>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</si>
  <si>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</si>
  <si>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</si>
  <si>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</si>
  <si>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</si>
  <si>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</si>
  <si>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</si>
  <si>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</si>
  <si>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</si>
  <si>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</si>
  <si>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</si>
  <si>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</si>
  <si>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</si>
  <si>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</si>
  <si>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</si>
  <si>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</si>
  <si>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</si>
  <si>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</si>
  <si>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</si>
  <si>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</si>
  <si>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</si>
  <si>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</si>
  <si>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</si>
  <si>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</si>
  <si>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</si>
  <si>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</si>
  <si>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</si>
  <si>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</si>
  <si>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</si>
  <si>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</si>
  <si>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</si>
  <si>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</si>
  <si>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</si>
  <si>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</si>
  <si>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</si>
  <si>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</si>
  <si>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</si>
  <si>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</si>
  <si>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</si>
  <si>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</si>
  <si>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</si>
  <si>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</si>
  <si>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</si>
  <si>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</si>
  <si>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</si>
  <si>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</si>
  <si>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</si>
  <si>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</si>
  <si>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</si>
  <si>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</si>
  <si>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</si>
  <si>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</si>
  <si>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</si>
  <si>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</si>
  <si>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</si>
  <si>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</si>
  <si>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</si>
  <si>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</si>
  <si>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</si>
  <si>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</si>
  <si>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</si>
  <si>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</si>
  <si>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</si>
  <si>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</si>
  <si>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</si>
  <si>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</si>
  <si>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</si>
  <si>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</si>
  <si>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</si>
  <si>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</si>
  <si>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</si>
  <si>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</si>
  <si>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</si>
  <si>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</si>
  <si>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</si>
  <si>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</si>
  <si>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</si>
  <si>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</si>
  <si>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</si>
  <si>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</si>
  <si>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</si>
  <si>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</si>
  <si>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</si>
  <si>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</si>
  <si>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</si>
  <si>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</si>
  <si>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</si>
  <si>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</si>
  <si>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</si>
  <si>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</si>
  <si>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</si>
  <si>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</si>
  <si>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</si>
  <si>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</si>
  <si>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</si>
  <si>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</si>
  <si>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</si>
  <si>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</si>
  <si>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</si>
  <si>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</si>
  <si>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</si>
  <si>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</si>
  <si>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</si>
  <si>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</si>
  <si>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</si>
  <si>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</si>
  <si>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</si>
  <si>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</si>
  <si>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</si>
  <si>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</si>
  <si>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</si>
  <si>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</si>
  <si>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</si>
  <si>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</si>
  <si>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</si>
  <si>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</si>
  <si>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</si>
  <si>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</si>
  <si>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</si>
  <si>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</si>
  <si>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</si>
  <si>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</si>
  <si>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</si>
  <si>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</si>
  <si>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</si>
  <si>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</si>
  <si>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</si>
  <si>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</si>
  <si>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</si>
  <si>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</si>
  <si>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</si>
  <si>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</si>
  <si>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</si>
  <si>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</si>
  <si>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</si>
  <si>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</si>
  <si>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</si>
  <si>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</si>
  <si>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</si>
  <si>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</si>
  <si>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</si>
  <si>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</si>
  <si>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</si>
  <si>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</si>
  <si>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</si>
  <si>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</si>
  <si>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</si>
  <si>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</si>
  <si>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</si>
  <si>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</si>
  <si>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</si>
  <si>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</si>
  <si>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</si>
  <si>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</si>
  <si>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</si>
  <si>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</si>
  <si>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</si>
  <si>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</si>
  <si>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</si>
  <si>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</si>
  <si>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</si>
  <si>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</si>
  <si>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</si>
  <si>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</si>
  <si>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</si>
  <si>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</si>
  <si>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</si>
  <si>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</si>
  <si>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</si>
  <si>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</si>
  <si>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</si>
  <si>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</si>
  <si>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</si>
  <si>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</si>
  <si>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</si>
  <si>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</si>
  <si>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</si>
  <si>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</si>
  <si>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</si>
  <si>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</si>
  <si>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</si>
  <si>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</si>
  <si>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</si>
  <si>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</si>
  <si>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</si>
  <si>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</si>
  <si>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</si>
  <si>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</si>
  <si>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</si>
  <si>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</si>
  <si>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</si>
  <si>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</si>
  <si>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</si>
  <si>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</si>
  <si>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</si>
  <si>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</si>
  <si>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</si>
  <si>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</si>
  <si>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</si>
  <si>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</si>
  <si>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</si>
  <si>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</si>
  <si>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</si>
  <si>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</si>
  <si>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</si>
  <si>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</si>
  <si>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</si>
  <si>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</si>
  <si>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</si>
  <si>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</si>
  <si>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</si>
  <si>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</si>
  <si>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</si>
  <si>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</si>
  <si>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</si>
  <si>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</si>
  <si>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</si>
  <si>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</si>
  <si>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</si>
  <si>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</si>
  <si>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</si>
  <si>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</si>
  <si>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</si>
  <si>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</si>
  <si>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</si>
  <si>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</si>
  <si>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</si>
  <si>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</si>
  <si>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</si>
  <si>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</si>
  <si>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</si>
  <si>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</si>
  <si>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</si>
  <si>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</si>
  <si>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</si>
  <si>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</si>
  <si>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</si>
  <si>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</si>
  <si>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</si>
  <si>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</si>
  <si>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</si>
  <si>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</si>
  <si>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</si>
  <si>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</si>
  <si>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</si>
  <si>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</si>
  <si>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</si>
  <si>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</si>
  <si>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</si>
  <si>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</si>
  <si>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</si>
  <si>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</si>
  <si>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</si>
  <si>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</si>
  <si>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</si>
  <si>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</si>
  <si>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</si>
  <si>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</si>
  <si>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</si>
  <si>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</si>
  <si>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</si>
  <si>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</si>
  <si>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</si>
  <si>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</si>
  <si>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</si>
  <si>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</si>
  <si>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</si>
  <si>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</si>
  <si>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</si>
  <si>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</si>
  <si>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</si>
  <si>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</si>
  <si>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</si>
  <si>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</si>
  <si>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</si>
  <si>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</si>
  <si>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</si>
  <si>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</si>
  <si>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</si>
  <si>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</si>
  <si>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</si>
  <si>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</si>
  <si>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</si>
  <si>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</si>
  <si>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</si>
  <si>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</si>
  <si>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</si>
  <si>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</si>
  <si>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</si>
  <si>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</si>
  <si>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</si>
  <si>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</si>
  <si>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</si>
  <si>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</si>
  <si>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</si>
  <si>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</si>
  <si>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</si>
  <si>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</si>
  <si>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</si>
  <si>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</si>
  <si>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</si>
  <si>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</si>
  <si>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</si>
  <si>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</si>
  <si>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</si>
  <si>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</si>
  <si>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</si>
  <si>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</si>
  <si>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</si>
  <si>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</si>
  <si>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</si>
  <si>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</si>
  <si>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</si>
  <si>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</si>
  <si>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</si>
  <si>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</si>
  <si>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</si>
  <si>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</si>
  <si>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</si>
  <si>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</si>
  <si>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</si>
  <si>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</si>
  <si>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</si>
  <si>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</si>
  <si>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</si>
  <si>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</si>
  <si>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</si>
  <si>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</si>
  <si>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</si>
  <si>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</si>
  <si>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</si>
  <si>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</si>
  <si>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</si>
  <si>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</si>
  <si>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</si>
  <si>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</si>
  <si>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</si>
  <si>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</si>
  <si>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</si>
  <si>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</si>
  <si>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</si>
  <si>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</si>
  <si>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</si>
  <si>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</si>
  <si>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</si>
  <si>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</si>
  <si>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</si>
  <si>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</si>
  <si>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</si>
  <si>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</si>
  <si>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</si>
  <si>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</si>
  <si>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</si>
  <si>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</si>
  <si>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</si>
  <si>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</si>
  <si>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</si>
  <si>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</si>
  <si>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</si>
  <si>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</si>
  <si>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</si>
  <si>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</si>
  <si>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</si>
  <si>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</si>
  <si>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</si>
  <si>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</si>
  <si>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</si>
  <si>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</si>
  <si>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</si>
  <si>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</si>
  <si>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</si>
  <si>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</si>
  <si>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</si>
  <si>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</si>
  <si>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</si>
  <si>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</si>
  <si>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</si>
  <si>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</si>
  <si>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</si>
  <si>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</si>
  <si>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</si>
  <si>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</si>
  <si>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</si>
  <si>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</si>
  <si>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</si>
  <si>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</si>
  <si>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</si>
  <si>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</si>
  <si>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</si>
  <si>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</si>
  <si>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</si>
  <si>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</si>
  <si>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</si>
  <si>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</si>
  <si>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</si>
  <si>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</si>
  <si>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</si>
  <si>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</si>
  <si>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</si>
  <si>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</si>
  <si>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</si>
  <si>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</si>
  <si>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</si>
  <si>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</si>
  <si>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</si>
  <si>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</si>
  <si>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</si>
  <si>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</si>
  <si>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</si>
  <si>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</si>
  <si>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</si>
  <si>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</si>
  <si>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</si>
  <si>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</si>
  <si>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</si>
  <si>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</si>
  <si>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</si>
  <si>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</si>
  <si>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</si>
  <si>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</si>
  <si>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</si>
  <si>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</si>
  <si>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</si>
  <si>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</si>
  <si>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</si>
  <si>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</si>
  <si>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</si>
  <si>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</si>
  <si>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</si>
  <si>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</si>
  <si>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</si>
  <si>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</si>
  <si>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</si>
  <si>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</si>
  <si>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</si>
  <si>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</si>
  <si>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</si>
  <si>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</si>
  <si>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</si>
  <si>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</si>
  <si>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</si>
  <si>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</si>
  <si>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</si>
  <si>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</si>
  <si>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</si>
  <si>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</si>
  <si>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</si>
  <si>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</si>
  <si>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</si>
  <si>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</si>
  <si>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</si>
  <si>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</si>
  <si>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</si>
  <si>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</si>
  <si>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</si>
  <si>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</si>
  <si>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</si>
  <si>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</si>
  <si>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</si>
  <si>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</si>
  <si>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</si>
  <si>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</si>
  <si>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</si>
  <si>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</si>
  <si>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</si>
  <si>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</si>
  <si>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</si>
  <si>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</si>
  <si>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</si>
  <si>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</si>
  <si>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</si>
  <si>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</si>
  <si>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</si>
  <si>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</si>
  <si>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</si>
  <si>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</si>
  <si>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</si>
  <si>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</si>
  <si>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</si>
  <si>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</si>
  <si>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</si>
  <si>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</si>
  <si>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</si>
  <si>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</si>
  <si>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</si>
  <si>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</si>
  <si>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</si>
  <si>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</si>
  <si>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</si>
  <si>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</si>
  <si>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</si>
  <si>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</si>
  <si>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</si>
  <si>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</si>
  <si>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</si>
  <si>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</si>
  <si>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</si>
  <si>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</si>
  <si>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</si>
  <si>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</si>
  <si>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</si>
  <si>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</si>
  <si>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</si>
  <si>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</si>
  <si>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</si>
  <si>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</si>
  <si>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</si>
  <si>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</si>
  <si>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</si>
  <si>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</si>
  <si>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</si>
  <si>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</si>
  <si>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</si>
  <si>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</si>
  <si>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</si>
  <si>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</si>
  <si>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</si>
  <si>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</si>
  <si>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</si>
  <si>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</si>
  <si>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</si>
  <si>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</si>
  <si>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</si>
  <si>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</si>
  <si>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</si>
  <si>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</si>
  <si>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</si>
  <si>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</si>
  <si>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</si>
  <si>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</si>
  <si>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</si>
  <si>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</si>
  <si>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</si>
  <si>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</si>
  <si>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</si>
  <si>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</si>
  <si>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</si>
  <si>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</si>
  <si>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</si>
  <si>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</si>
  <si>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</si>
  <si>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</si>
  <si>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</si>
  <si>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</si>
  <si>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</si>
  <si>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</si>
  <si>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</si>
  <si>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</si>
  <si>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</si>
  <si>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</si>
  <si>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</si>
  <si>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</si>
  <si>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</si>
  <si>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</si>
  <si>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</si>
  <si>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</si>
  <si>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</si>
  <si>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</si>
  <si>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</si>
  <si>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</si>
  <si>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</si>
  <si>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</si>
  <si>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</si>
  <si>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</si>
  <si>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</si>
  <si>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</si>
  <si>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</si>
  <si>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</si>
  <si>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</si>
  <si>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</si>
  <si>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</si>
  <si>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</si>
  <si>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</si>
  <si>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</si>
  <si>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</si>
  <si>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</si>
  <si>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</si>
  <si>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</si>
  <si>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</si>
  <si>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</si>
  <si>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</si>
  <si>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</si>
  <si>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</si>
  <si>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</si>
  <si>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</si>
  <si>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</si>
  <si>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</si>
  <si>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</si>
  <si>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</si>
  <si>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</si>
  <si>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</si>
  <si>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</si>
  <si>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</si>
  <si>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</si>
  <si>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</si>
  <si>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</si>
  <si>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</si>
  <si>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</si>
  <si>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</si>
  <si>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</si>
  <si>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</si>
  <si>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</si>
  <si>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</si>
  <si>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</si>
  <si>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</si>
  <si>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</si>
  <si>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</si>
  <si>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</si>
  <si>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</si>
  <si>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</si>
  <si>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</si>
  <si>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</si>
  <si>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</si>
  <si>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</si>
  <si>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</si>
  <si>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</si>
  <si>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</si>
  <si>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</si>
  <si>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</si>
  <si>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</si>
  <si>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</si>
  <si>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</si>
  <si>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</si>
  <si>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</si>
  <si>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</si>
  <si>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</si>
  <si>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</si>
  <si>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</si>
  <si>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</si>
  <si>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</si>
  <si>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</si>
  <si>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</si>
  <si>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</si>
  <si>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</si>
  <si>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</si>
  <si>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</si>
  <si>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</si>
  <si>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</si>
  <si>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</si>
  <si>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</si>
  <si>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</si>
  <si>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</si>
  <si>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</si>
  <si>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</si>
  <si>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</si>
  <si>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</si>
  <si>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</si>
  <si>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</si>
  <si>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</si>
  <si>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</si>
  <si>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</si>
  <si>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</si>
  <si>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</si>
  <si>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</si>
  <si>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</si>
  <si>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</si>
  <si>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</si>
  <si>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</si>
  <si>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</si>
  <si>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</si>
  <si>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</si>
  <si>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</si>
  <si>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</si>
  <si>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</si>
  <si>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</si>
  <si>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</si>
  <si>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</si>
  <si>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</si>
  <si>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</si>
  <si>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</si>
  <si>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</si>
  <si>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</si>
  <si>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</si>
  <si>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</si>
  <si>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</si>
  <si>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</si>
  <si>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</si>
  <si>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</si>
  <si>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</si>
  <si>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</si>
  <si>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</si>
  <si>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</si>
  <si>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</si>
  <si>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</si>
  <si>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</si>
  <si>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</si>
  <si>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</si>
  <si>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</si>
  <si>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</si>
  <si>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</si>
  <si>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</si>
  <si>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</si>
  <si>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</si>
  <si>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</si>
  <si>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</si>
  <si>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</si>
  <si>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</si>
  <si>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</si>
  <si>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</si>
  <si>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</si>
  <si>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</si>
  <si>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</si>
  <si>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</si>
  <si>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</si>
  <si>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</si>
  <si>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</si>
  <si>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</si>
  <si>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</si>
  <si>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</si>
  <si>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</si>
  <si>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</si>
  <si>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</si>
  <si>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</si>
  <si>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</si>
  <si>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</si>
  <si>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</si>
  <si>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</si>
  <si>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</si>
  <si>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</si>
  <si>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</si>
  <si>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</si>
  <si>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</si>
  <si>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</si>
  <si>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</si>
  <si>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</si>
  <si>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</si>
  <si>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</si>
  <si>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</si>
  <si>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</si>
  <si>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</si>
  <si>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</si>
  <si>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</si>
  <si>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</si>
  <si>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</si>
  <si>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</si>
  <si>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</si>
  <si>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</si>
  <si>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</si>
  <si>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</si>
  <si>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</si>
  <si>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</si>
  <si>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</si>
  <si>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</si>
  <si>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</si>
  <si>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</si>
  <si>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</si>
  <si>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</si>
  <si>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</si>
  <si>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</si>
  <si>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</si>
  <si>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</si>
  <si>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</si>
  <si>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</si>
  <si>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</si>
  <si>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</si>
  <si>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</si>
  <si>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</si>
  <si>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</si>
  <si>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</si>
  <si>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</si>
  <si>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</si>
  <si>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</si>
  <si>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</si>
  <si>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</si>
  <si>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</si>
  <si>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</si>
  <si>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</si>
  <si>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</si>
  <si>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</si>
  <si>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</si>
  <si>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</si>
  <si>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</si>
  <si>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</si>
  <si>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</si>
  <si>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</si>
  <si>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</si>
  <si>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</si>
  <si>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</si>
  <si>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</si>
  <si>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</si>
  <si>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</si>
  <si>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</si>
  <si>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</si>
  <si>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</si>
  <si>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</si>
  <si>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</si>
  <si>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</si>
  <si>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</si>
  <si>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</si>
  <si>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</si>
  <si>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</si>
  <si>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</si>
  <si>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</si>
  <si>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</si>
  <si>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</si>
  <si>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</si>
  <si>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</si>
  <si>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</si>
  <si>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</si>
  <si>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</si>
  <si>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</si>
  <si>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</si>
  <si>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</si>
  <si>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</si>
  <si>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</si>
  <si>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</si>
  <si>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</si>
  <si>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</si>
  <si>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</si>
  <si>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</si>
  <si>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</si>
  <si>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</si>
  <si>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</si>
  <si>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</si>
  <si>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</si>
  <si>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</si>
  <si>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</si>
  <si>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</si>
  <si>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</si>
  <si>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</si>
  <si>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</si>
  <si>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</si>
  <si>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</si>
  <si>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</si>
  <si>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</si>
  <si>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</si>
  <si>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</si>
  <si>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</si>
  <si>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</si>
  <si>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</si>
  <si>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</si>
  <si>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</si>
  <si>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</si>
  <si>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</si>
  <si>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</si>
  <si>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</si>
  <si>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</si>
  <si>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</si>
  <si>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</si>
  <si>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</si>
  <si>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</si>
  <si>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</si>
  <si>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</si>
  <si>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</si>
  <si>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</si>
  <si>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</si>
  <si>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</si>
  <si>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</si>
  <si>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</si>
  <si>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</si>
  <si>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</si>
  <si>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</si>
  <si>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</si>
  <si>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</si>
  <si>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</si>
  <si>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</si>
  <si>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</si>
  <si>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</si>
  <si>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</si>
  <si>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</si>
  <si>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</si>
  <si>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</si>
  <si>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</si>
  <si>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</si>
  <si>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</si>
  <si>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</si>
  <si>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</si>
  <si>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</si>
  <si>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</si>
  <si>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</si>
  <si>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</si>
  <si>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</si>
  <si>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</si>
  <si>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</si>
  <si>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</si>
  <si>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</si>
  <si>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</si>
  <si>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</si>
  <si>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</si>
  <si>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</si>
  <si>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</si>
  <si>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</si>
  <si>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</si>
  <si>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</si>
  <si>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</si>
  <si>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</si>
  <si>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</si>
  <si>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</si>
  <si>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</si>
  <si>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</si>
  <si>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</si>
  <si>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</si>
  <si>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</si>
  <si>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</si>
  <si>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</si>
  <si>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</si>
  <si>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</si>
  <si>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</si>
  <si>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</si>
  <si>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</si>
  <si>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</si>
  <si>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</si>
  <si>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</si>
  <si>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</si>
  <si>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</si>
  <si>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</si>
  <si>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</si>
  <si>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</si>
  <si>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</si>
  <si>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</si>
  <si>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</si>
  <si>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</si>
  <si>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</si>
  <si>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</si>
  <si>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</si>
  <si>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</si>
  <si>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</si>
  <si>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</si>
  <si>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</si>
  <si>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</si>
  <si>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</si>
  <si>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</si>
  <si>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</si>
  <si>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</si>
  <si>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</si>
  <si>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</si>
  <si>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</si>
  <si>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</si>
  <si>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</si>
  <si>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</si>
  <si>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</si>
  <si>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</si>
  <si>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</si>
  <si>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</si>
  <si>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</si>
  <si>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</si>
  <si>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</si>
  <si>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</si>
  <si>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</si>
  <si>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</si>
  <si>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</si>
  <si>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</si>
  <si>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</si>
  <si>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</si>
  <si>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</si>
  <si>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</si>
  <si>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</si>
  <si>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</si>
  <si>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</si>
  <si>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</si>
  <si>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</si>
  <si>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</si>
  <si>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</si>
  <si>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</si>
  <si>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</si>
  <si>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</si>
  <si>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</si>
  <si>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</si>
  <si>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</si>
  <si>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</si>
  <si>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</si>
  <si>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</si>
  <si>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</si>
  <si>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</si>
  <si>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</si>
  <si>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</si>
  <si>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</si>
  <si>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</si>
  <si>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</si>
  <si>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</si>
  <si>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</si>
  <si>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</si>
  <si>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</si>
  <si>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</si>
  <si>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</si>
  <si>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</si>
  <si>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</si>
  <si>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</si>
  <si>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</si>
  <si>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</si>
  <si>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</si>
  <si>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</si>
  <si>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</si>
  <si>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</si>
  <si>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</si>
  <si>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</si>
  <si>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</si>
  <si>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</si>
  <si>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</si>
  <si>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</si>
  <si>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</si>
  <si>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</si>
  <si>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</si>
  <si>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</si>
  <si>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</si>
  <si>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</si>
  <si>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</si>
  <si>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</si>
  <si>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</si>
  <si>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</si>
  <si>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</si>
  <si>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</si>
  <si>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</si>
  <si>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</si>
  <si>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</si>
  <si>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</si>
  <si>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</si>
  <si>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</si>
  <si>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</si>
  <si>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</si>
  <si>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</si>
  <si>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</si>
  <si>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</si>
  <si>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</si>
  <si>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</si>
  <si>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</si>
  <si>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</si>
  <si>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</si>
  <si>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</si>
  <si>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</si>
  <si>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</si>
  <si>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</si>
  <si>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</si>
  <si>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</si>
  <si>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</si>
  <si>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</si>
  <si>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</si>
  <si>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</si>
  <si>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</si>
  <si>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</si>
  <si>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</si>
  <si>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</si>
  <si>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</si>
  <si>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</si>
  <si>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</si>
  <si>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</si>
  <si>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</si>
  <si>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</si>
  <si>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</si>
  <si>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</si>
  <si>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</si>
  <si>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</si>
  <si>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</si>
  <si>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</si>
  <si>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</si>
  <si>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</si>
  <si>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</si>
  <si>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</si>
  <si>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</si>
  <si>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</si>
  <si>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</si>
  <si>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</si>
  <si>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</si>
  <si>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</si>
  <si>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</si>
  <si>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</si>
  <si>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</si>
  <si>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</si>
  <si>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</si>
  <si>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</si>
  <si>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</si>
  <si>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</si>
  <si>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</si>
  <si>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</si>
  <si>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</si>
  <si>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</si>
  <si>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</si>
  <si>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</si>
  <si>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</si>
  <si>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</si>
  <si>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</si>
  <si>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</si>
  <si>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</si>
  <si>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</si>
  <si>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</si>
  <si>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</si>
  <si>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</si>
  <si>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</si>
  <si>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</si>
  <si>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</si>
  <si>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</si>
  <si>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</si>
  <si>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</si>
  <si>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</si>
  <si>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</si>
  <si>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</si>
  <si>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</si>
  <si>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</si>
  <si>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</si>
  <si>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</si>
  <si>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</si>
  <si>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</si>
  <si>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</si>
  <si>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</si>
  <si>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</si>
  <si>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</si>
  <si>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</si>
  <si>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</si>
  <si>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</si>
  <si>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</si>
  <si>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</si>
  <si>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</si>
  <si>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</si>
  <si>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</si>
  <si>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</si>
  <si>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</si>
  <si>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</si>
  <si>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</si>
  <si>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</si>
  <si>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</si>
  <si>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</si>
  <si>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</si>
  <si>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</si>
  <si>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</si>
  <si>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</si>
  <si>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</si>
  <si>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</si>
  <si>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</si>
  <si>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</si>
  <si>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</si>
  <si>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</si>
  <si>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</si>
  <si>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</si>
  <si>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</si>
  <si>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</si>
  <si>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</si>
  <si>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</si>
  <si>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</si>
  <si>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</si>
  <si>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</si>
  <si>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</si>
  <si>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</si>
  <si>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</si>
  <si>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</si>
  <si>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</si>
  <si>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</si>
  <si>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</si>
  <si>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</si>
  <si>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</si>
  <si>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</si>
  <si>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</si>
  <si>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</si>
  <si>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</si>
  <si>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</si>
  <si>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</si>
  <si>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</si>
  <si>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</si>
  <si>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</si>
  <si>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</si>
  <si>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</si>
  <si>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</si>
  <si>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</si>
  <si>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</si>
  <si>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</si>
  <si>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</si>
  <si>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</si>
  <si>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</si>
  <si>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</si>
  <si>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</si>
  <si>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</si>
  <si>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</si>
  <si>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</si>
  <si>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</si>
  <si>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</si>
  <si>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</si>
  <si>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</si>
  <si>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</si>
  <si>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</si>
  <si>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</si>
  <si>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</si>
  <si>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</si>
  <si>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</si>
  <si>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</si>
  <si>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</si>
  <si>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</si>
  <si>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</si>
  <si>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</si>
  <si>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</si>
  <si>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</si>
  <si>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</si>
  <si>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</si>
  <si>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</si>
  <si>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</si>
  <si>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</si>
  <si>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</si>
  <si>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</si>
  <si>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</si>
  <si>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</si>
  <si>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</si>
  <si>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</si>
  <si>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</si>
  <si>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</si>
  <si>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</si>
  <si>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</si>
  <si>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</si>
  <si>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</si>
  <si>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</si>
  <si>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</si>
  <si>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</si>
  <si>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</si>
  <si>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</si>
  <si>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</si>
  <si>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</si>
  <si>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</si>
  <si>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</si>
  <si>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</si>
  <si>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</si>
  <si>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</si>
  <si>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</si>
  <si>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</si>
  <si>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</si>
  <si>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</si>
  <si>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</si>
  <si>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</si>
  <si>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</si>
  <si>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</si>
  <si>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</si>
  <si>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</si>
  <si>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</si>
  <si>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</si>
  <si>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</si>
  <si>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</si>
  <si>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</si>
  <si>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</si>
  <si>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</si>
  <si>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</si>
  <si>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</si>
  <si>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</si>
  <si>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</si>
  <si>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</si>
  <si>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</si>
  <si>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</si>
  <si>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</si>
  <si>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</si>
  <si>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</si>
  <si>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</si>
  <si>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</si>
  <si>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</si>
  <si>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</si>
  <si>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</si>
  <si>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</si>
  <si>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</si>
  <si>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</si>
  <si>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</si>
  <si>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</si>
  <si>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</si>
  <si>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</si>
  <si>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</si>
  <si>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</si>
  <si>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</si>
  <si>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</si>
  <si>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</si>
  <si>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</si>
  <si>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</si>
  <si>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</si>
  <si>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</si>
  <si>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</si>
  <si>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</si>
  <si>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</si>
  <si>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</si>
  <si>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</si>
  <si>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</si>
  <si>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</si>
  <si>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</si>
  <si>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</si>
  <si>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</si>
  <si>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</si>
  <si>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</si>
  <si>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</si>
  <si>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</si>
  <si>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</si>
  <si>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</si>
  <si>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</si>
  <si>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</si>
  <si>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</si>
  <si>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</si>
  <si>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</si>
  <si>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</si>
  <si>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</si>
  <si>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</si>
  <si>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</si>
  <si>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</si>
  <si>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</si>
  <si>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</si>
  <si>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</si>
  <si>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</si>
  <si>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</si>
  <si>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</si>
  <si>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</si>
  <si>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</si>
  <si>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</si>
  <si>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</si>
  <si>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</si>
  <si>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</si>
  <si>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</si>
  <si>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</si>
  <si>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</si>
  <si>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</si>
  <si>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</si>
  <si>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</si>
  <si>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</si>
  <si>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</si>
  <si>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</si>
  <si>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</si>
  <si>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</si>
  <si>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</si>
  <si>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</si>
  <si>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</si>
  <si>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</si>
  <si>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</si>
  <si>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</si>
  <si>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</si>
  <si>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</si>
  <si>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</si>
  <si>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</si>
  <si>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</si>
  <si>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</si>
  <si>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</si>
  <si>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</si>
  <si>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</si>
  <si>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</si>
  <si>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</si>
  <si>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</si>
  <si>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</si>
  <si>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</si>
  <si>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</si>
  <si>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</si>
  <si>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</si>
  <si>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</si>
  <si>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</si>
  <si>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</si>
  <si>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</si>
  <si>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</si>
  <si>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</si>
  <si>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</si>
  <si>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</si>
  <si>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</si>
  <si>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</si>
  <si>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</si>
  <si>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</si>
  <si>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</si>
  <si>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</si>
  <si>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</si>
  <si>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</si>
  <si>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</si>
  <si>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</si>
  <si>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</si>
  <si>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</si>
  <si>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</si>
  <si>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</si>
  <si>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</si>
  <si>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</si>
  <si>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</si>
  <si>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</si>
  <si>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</si>
  <si>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</si>
  <si>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</si>
  <si>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</si>
  <si>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</si>
  <si>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</si>
  <si>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</si>
  <si>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</si>
  <si>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</si>
  <si>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</si>
  <si>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</si>
  <si>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</si>
  <si>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</si>
  <si>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</si>
  <si>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</si>
  <si>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</si>
  <si>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</si>
  <si>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</si>
  <si>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</si>
  <si>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</si>
  <si>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</si>
  <si>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</si>
  <si>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</si>
  <si>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</si>
  <si>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</si>
  <si>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</si>
  <si>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</si>
  <si>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</si>
  <si>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</si>
  <si>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</si>
  <si>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</si>
  <si>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</si>
  <si>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</si>
  <si>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</si>
  <si>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</si>
  <si>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</si>
  <si>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</si>
  <si>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</si>
  <si>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</si>
  <si>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</si>
  <si>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</si>
  <si>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</si>
  <si>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</si>
  <si>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</si>
  <si>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</si>
  <si>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</si>
  <si>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</si>
  <si>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</si>
  <si>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</si>
  <si>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</si>
  <si>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</si>
  <si>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</si>
  <si>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</si>
  <si>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</si>
  <si>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</si>
  <si>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</si>
  <si>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</si>
  <si>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</si>
  <si>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</si>
  <si>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</si>
  <si>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</si>
  <si>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</si>
  <si>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</si>
  <si>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</si>
  <si>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</si>
  <si>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</si>
  <si>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</si>
  <si>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</si>
  <si>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</si>
  <si>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</si>
  <si>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</si>
  <si>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</si>
  <si>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</si>
  <si>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</si>
  <si>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</si>
  <si>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</si>
  <si>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</si>
  <si>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</si>
  <si>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</si>
  <si>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</si>
  <si>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</si>
  <si>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</si>
  <si>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</si>
  <si>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</si>
  <si>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</si>
  <si>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</si>
  <si>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</si>
  <si>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</si>
  <si>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</si>
  <si>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</si>
  <si>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</si>
  <si>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</si>
  <si>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</si>
  <si>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</si>
  <si>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</si>
  <si>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</si>
  <si>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</si>
  <si>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</si>
  <si>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</si>
  <si>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</si>
  <si>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</si>
  <si>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</si>
  <si>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</si>
  <si>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</si>
  <si>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</si>
  <si>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</si>
  <si>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</si>
  <si>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</si>
  <si>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</si>
  <si>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</si>
  <si>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</si>
  <si>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</si>
  <si>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</si>
  <si>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</si>
  <si>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</si>
  <si>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</si>
  <si>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</si>
  <si>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</si>
  <si>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</si>
  <si>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</si>
  <si>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</si>
  <si>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</si>
  <si>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</si>
  <si>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</si>
  <si>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</si>
  <si>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</si>
  <si>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</si>
  <si>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</si>
  <si>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</si>
  <si>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</si>
  <si>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</si>
  <si>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</si>
  <si>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</si>
  <si>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</si>
  <si>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</si>
  <si>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</si>
  <si>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</si>
  <si>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</si>
  <si>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</si>
  <si>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</si>
  <si>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</si>
  <si>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</si>
  <si>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</si>
  <si>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</si>
  <si>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</si>
  <si>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</si>
  <si>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</si>
  <si>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</si>
  <si>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</si>
  <si>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</si>
  <si>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</si>
  <si>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</si>
  <si>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</si>
  <si>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</si>
  <si>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</si>
  <si>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</si>
  <si>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</si>
  <si>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</si>
  <si>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</si>
  <si>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</si>
  <si>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</si>
  <si>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</si>
  <si>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</si>
  <si>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</si>
  <si>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</si>
  <si>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</si>
  <si>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</si>
  <si>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</si>
  <si>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</si>
  <si>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</si>
  <si>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</si>
  <si>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</si>
  <si>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</si>
  <si>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</si>
  <si>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</si>
  <si>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</si>
  <si>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</si>
  <si>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</si>
  <si>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</si>
  <si>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</si>
  <si>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</si>
  <si>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</si>
  <si>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</si>
  <si>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</si>
  <si>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</si>
  <si>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</si>
  <si>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</si>
  <si>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</si>
  <si>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</si>
  <si>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</si>
  <si>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</si>
  <si>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</si>
  <si>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</si>
  <si>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</si>
  <si>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</si>
  <si>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</si>
  <si>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</si>
  <si>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</si>
  <si>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</si>
  <si>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</si>
  <si>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</si>
  <si>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</si>
  <si>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</si>
  <si>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</si>
  <si>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</si>
  <si>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</si>
  <si>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</si>
  <si>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</si>
  <si>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</si>
  <si>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</si>
  <si>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</si>
  <si>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</si>
  <si>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</si>
  <si>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</si>
  <si>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</si>
  <si>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</si>
  <si>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</si>
  <si>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</si>
  <si>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</si>
  <si>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</si>
  <si>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</si>
  <si>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</si>
  <si>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</si>
  <si>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</si>
  <si>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</si>
  <si>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</si>
  <si>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</si>
  <si>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</si>
  <si>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</si>
  <si>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</si>
  <si>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</si>
  <si>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</si>
  <si>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</si>
  <si>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</si>
  <si>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</si>
  <si>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</si>
  <si>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</si>
  <si>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</si>
  <si>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</si>
  <si>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</si>
  <si>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</si>
  <si>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</si>
  <si>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</si>
  <si>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</si>
  <si>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</si>
  <si>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</si>
  <si>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</si>
  <si>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</si>
  <si>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</si>
  <si>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</si>
  <si>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</si>
  <si>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</si>
  <si>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</si>
  <si>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</si>
  <si>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</si>
  <si>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</si>
  <si>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</si>
  <si>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</si>
  <si>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</si>
  <si>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</si>
  <si>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</si>
  <si>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</si>
  <si>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</si>
  <si>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</si>
  <si>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</si>
  <si>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</si>
  <si>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</si>
  <si>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</si>
  <si>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</si>
  <si>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</si>
  <si>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</si>
  <si>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</si>
  <si>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</si>
  <si>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</si>
  <si>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</si>
  <si>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</si>
  <si>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</si>
  <si>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</si>
  <si>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</si>
  <si>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</si>
  <si>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</si>
  <si>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</si>
  <si>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</si>
  <si>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</si>
  <si>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</si>
  <si>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</si>
  <si>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</si>
  <si>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</si>
  <si>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</si>
  <si>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</si>
  <si>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</si>
  <si>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</si>
  <si>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</si>
  <si>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</si>
  <si>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</si>
  <si>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</si>
  <si>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</si>
  <si>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</si>
  <si>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</si>
  <si>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</si>
  <si>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</si>
  <si>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</si>
  <si>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</si>
  <si>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</si>
  <si>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</si>
  <si>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</si>
  <si>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</si>
  <si>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</si>
  <si>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</si>
  <si>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</si>
  <si>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</si>
  <si>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</si>
  <si>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</si>
  <si>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</si>
  <si>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</si>
  <si>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</si>
  <si>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</si>
  <si>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</si>
  <si>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</si>
  <si>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</si>
  <si>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</si>
  <si>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</si>
  <si>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</si>
  <si>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</si>
  <si>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</si>
  <si>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</si>
  <si>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</si>
  <si>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</si>
  <si>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</si>
  <si>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</si>
  <si>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</si>
  <si>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</si>
  <si>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</si>
  <si>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</si>
  <si>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</si>
  <si>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</si>
  <si>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</si>
  <si>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</si>
  <si>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</si>
  <si>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</si>
  <si>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</si>
  <si>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</si>
  <si>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</si>
  <si>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</si>
  <si>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</si>
  <si>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</si>
  <si>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</si>
  <si>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</si>
  <si>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</si>
  <si>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</si>
  <si>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</si>
  <si>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</si>
  <si>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</si>
  <si>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</si>
  <si>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</si>
  <si>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</si>
  <si>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</si>
  <si>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</si>
  <si>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</si>
  <si>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</si>
  <si>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</si>
  <si>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</si>
  <si>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</si>
  <si>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</si>
  <si>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</si>
  <si>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</si>
  <si>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</si>
  <si>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</si>
  <si>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</si>
  <si>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</si>
  <si>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</si>
  <si>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</si>
  <si>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</si>
  <si>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</si>
  <si>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</si>
  <si>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</si>
  <si>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</si>
  <si>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</si>
  <si>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</si>
  <si>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</si>
  <si>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</si>
  <si>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</si>
  <si>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</si>
  <si>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</si>
  <si>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</si>
  <si>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</si>
  <si>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</si>
  <si>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</si>
  <si>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</si>
  <si>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</si>
  <si>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</si>
  <si>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</si>
  <si>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</si>
  <si>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</si>
  <si>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</si>
  <si>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</si>
  <si>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</si>
  <si>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</si>
  <si>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</si>
  <si>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</si>
  <si>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</si>
  <si>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</si>
  <si>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</si>
  <si>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</si>
  <si>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</si>
  <si>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</si>
  <si>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</si>
  <si>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</si>
  <si>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</si>
  <si>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</si>
  <si>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</si>
  <si>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</si>
  <si>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</si>
  <si>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</si>
  <si>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</si>
  <si>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</si>
  <si>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</si>
  <si>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</si>
  <si>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</si>
  <si>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</si>
  <si>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</si>
  <si>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</si>
  <si>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</si>
  <si>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</si>
  <si>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</si>
  <si>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</si>
  <si>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</si>
  <si>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</si>
  <si>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</si>
  <si>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</si>
  <si>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</si>
  <si>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</si>
  <si>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</si>
  <si>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</si>
  <si>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</si>
  <si>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</si>
  <si>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</si>
  <si>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</si>
  <si>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</si>
  <si>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</si>
  <si>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</si>
  <si>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</si>
  <si>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</si>
  <si>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</si>
  <si>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</si>
  <si>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</si>
  <si>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</si>
  <si>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</si>
  <si>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</si>
  <si>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</si>
  <si>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</si>
  <si>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</si>
  <si>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</si>
  <si>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</si>
  <si>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</si>
  <si>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</si>
  <si>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</si>
  <si>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</si>
  <si>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</si>
  <si>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</si>
  <si>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</si>
  <si>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</si>
  <si>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</si>
  <si>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</si>
  <si>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</si>
  <si>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</si>
  <si>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</si>
  <si>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</si>
  <si>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</si>
  <si>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</si>
  <si>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</si>
  <si>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</si>
  <si>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</si>
  <si>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</si>
  <si>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</si>
  <si>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</si>
  <si>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</si>
  <si>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</si>
  <si>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</si>
  <si>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</si>
  <si>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</si>
  <si>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</si>
  <si>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</si>
  <si>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</si>
  <si>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</si>
  <si>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</si>
  <si>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</si>
  <si>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</si>
  <si>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</si>
  <si>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</si>
  <si>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</si>
  <si>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</si>
  <si>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</si>
  <si>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</si>
  <si>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</si>
  <si>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</si>
  <si>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</si>
  <si>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</si>
  <si>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</si>
  <si>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</si>
  <si>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</si>
  <si>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</si>
  <si>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</si>
  <si>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</si>
  <si>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</si>
  <si>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</si>
  <si>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</si>
  <si>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</si>
  <si>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</si>
  <si>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</si>
  <si>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</si>
  <si>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</si>
  <si>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</si>
  <si>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</si>
  <si>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</si>
  <si>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</si>
  <si>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</si>
  <si>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</si>
  <si>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</si>
  <si>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</si>
  <si>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</si>
  <si>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</si>
  <si>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</si>
  <si>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</si>
  <si>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</si>
  <si>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</si>
  <si>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</si>
  <si>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</si>
  <si>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</si>
  <si>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</si>
  <si>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</si>
  <si>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</si>
  <si>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</si>
  <si>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</si>
  <si>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</si>
  <si>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</si>
  <si>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</si>
  <si>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</si>
  <si>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</si>
  <si>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</si>
  <si>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</si>
  <si>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</si>
  <si>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</si>
  <si>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</si>
  <si>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</si>
  <si>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</si>
  <si>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</si>
  <si>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</si>
  <si>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</si>
  <si>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</si>
  <si>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</si>
  <si>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</si>
  <si>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</si>
  <si>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</si>
  <si>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</si>
  <si>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</si>
  <si>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</si>
  <si>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</si>
  <si>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</si>
  <si>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</si>
  <si>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</si>
  <si>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</si>
  <si>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</si>
  <si>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</si>
  <si>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</si>
  <si>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</si>
  <si>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</si>
  <si>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</si>
  <si>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</si>
  <si>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</si>
  <si>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</si>
  <si>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</si>
  <si>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</si>
  <si>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</si>
  <si>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</si>
  <si>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</si>
  <si>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</si>
  <si>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</si>
  <si>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</si>
  <si>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</si>
  <si>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</si>
  <si>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</si>
  <si>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</si>
  <si>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</si>
  <si>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</si>
  <si>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</si>
  <si>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</si>
  <si>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</si>
  <si>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</si>
  <si>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</si>
  <si>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</si>
  <si>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</si>
  <si>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</si>
  <si>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</si>
  <si>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</si>
  <si>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</si>
  <si>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</si>
  <si>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</si>
  <si>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</si>
  <si>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</si>
  <si>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</si>
  <si>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</si>
  <si>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</si>
  <si>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</si>
  <si>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</si>
  <si>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</si>
  <si>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</si>
  <si>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</si>
  <si>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</si>
  <si>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</si>
  <si>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</si>
  <si>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</si>
  <si>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</si>
  <si>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</si>
  <si>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</si>
  <si>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</si>
  <si>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</si>
  <si>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</si>
  <si>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</si>
  <si>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</si>
  <si>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</si>
  <si>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</si>
  <si>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</si>
  <si>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</si>
  <si>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</si>
  <si>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</si>
  <si>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</si>
  <si>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</si>
  <si>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</si>
  <si>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</si>
  <si>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</si>
  <si>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</si>
  <si>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</si>
  <si>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</si>
  <si>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</si>
  <si>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</si>
  <si>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</si>
  <si>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</si>
  <si>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</si>
  <si>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</si>
  <si>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</si>
  <si>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</si>
  <si>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</si>
  <si>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</si>
  <si>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</si>
  <si>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</si>
  <si>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</si>
  <si>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</si>
  <si>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</si>
  <si>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</si>
  <si>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</si>
  <si>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</si>
  <si>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</si>
  <si>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</si>
  <si>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</si>
  <si>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</si>
  <si>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</si>
  <si>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</si>
  <si>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</si>
  <si>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</si>
  <si>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</si>
  <si>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</si>
  <si>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</si>
  <si>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</si>
  <si>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</si>
  <si>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</si>
  <si>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</si>
  <si>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</si>
  <si>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</si>
  <si>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</si>
  <si>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</si>
  <si>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</si>
  <si>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</si>
  <si>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</si>
  <si>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</si>
  <si>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</si>
  <si>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</si>
  <si>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</si>
  <si>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</si>
  <si>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</si>
  <si>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</si>
  <si>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</si>
  <si>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</si>
  <si>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</si>
  <si>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</si>
  <si>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</si>
  <si>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</si>
  <si>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</si>
  <si>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</si>
  <si>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</si>
  <si>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</si>
  <si>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</si>
  <si>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</si>
  <si>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</si>
  <si>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</si>
  <si>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</si>
  <si>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</si>
  <si>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</si>
  <si>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</si>
  <si>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</si>
  <si>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</si>
  <si>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</si>
  <si>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</si>
  <si>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</si>
  <si>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</si>
  <si>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</si>
  <si>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</si>
  <si>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</si>
  <si>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</si>
  <si>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</si>
  <si>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</si>
  <si>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</si>
  <si>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</si>
  <si>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</si>
  <si>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</si>
  <si>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</si>
  <si>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</si>
  <si>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</si>
  <si>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</si>
  <si>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</si>
  <si>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</si>
  <si>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</si>
  <si>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</si>
  <si>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</si>
  <si>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</si>
  <si>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</si>
  <si>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</si>
  <si>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</si>
  <si>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</si>
  <si>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</si>
  <si>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</si>
  <si>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</si>
  <si>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</si>
  <si>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</si>
  <si>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</si>
  <si>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</si>
  <si>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</si>
  <si>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</si>
  <si>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</si>
  <si>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</si>
  <si>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</si>
  <si>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</si>
  <si>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</si>
  <si>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</si>
  <si>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</si>
  <si>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</si>
  <si>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</si>
  <si>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</si>
  <si>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</si>
  <si>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</si>
  <si>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</si>
  <si>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</si>
  <si>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</si>
  <si>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</si>
  <si>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</si>
  <si>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</si>
  <si>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</si>
  <si>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</si>
  <si>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</si>
  <si>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</si>
  <si>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</si>
  <si>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</si>
  <si>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</si>
  <si>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</si>
  <si>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</si>
  <si>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</si>
  <si>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</si>
  <si>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</si>
  <si>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</si>
  <si>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</si>
  <si>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</si>
  <si>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</si>
  <si>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</si>
  <si>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</si>
  <si>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</si>
  <si>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</si>
  <si>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</si>
  <si>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</si>
  <si>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</si>
  <si>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</si>
  <si>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</si>
  <si>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</si>
  <si>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</si>
  <si>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</si>
  <si>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</si>
  <si>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</si>
  <si>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</si>
  <si>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</si>
  <si>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</si>
  <si>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</si>
  <si>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</si>
  <si>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</si>
  <si>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</si>
  <si>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</si>
  <si>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</si>
  <si>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</si>
  <si>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</si>
  <si>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</si>
  <si>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</si>
  <si>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</si>
  <si>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</si>
  <si>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</si>
  <si>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</si>
  <si>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</si>
  <si>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</si>
  <si>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</si>
  <si>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</si>
  <si>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</si>
  <si>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</si>
  <si>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</si>
  <si>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</si>
  <si>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</si>
  <si>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</si>
  <si>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</si>
  <si>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</si>
  <si>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</si>
  <si>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</si>
  <si>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</si>
  <si>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</si>
  <si>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</si>
  <si>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</si>
  <si>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</si>
  <si>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</si>
  <si>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</si>
  <si>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</si>
  <si>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</si>
  <si>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</si>
  <si>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</si>
  <si>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</si>
  <si>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</si>
  <si>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</si>
  <si>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</si>
  <si>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</si>
  <si>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</si>
  <si>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</si>
  <si>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</si>
  <si>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</si>
  <si>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</si>
  <si>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</si>
  <si>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</si>
  <si>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</si>
  <si>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</si>
  <si>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</si>
  <si>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</si>
  <si>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</si>
  <si>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</si>
  <si>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</si>
  <si>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</si>
  <si>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</si>
  <si>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</si>
  <si>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</si>
  <si>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</si>
  <si>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</si>
  <si>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</si>
  <si>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</si>
  <si>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</si>
  <si>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</si>
  <si>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</si>
  <si>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</si>
  <si>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</si>
  <si>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</si>
  <si>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</si>
  <si>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</si>
  <si>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</si>
  <si>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</si>
  <si>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</si>
  <si>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</si>
  <si>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</si>
  <si>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</si>
  <si>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</si>
  <si>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</si>
  <si>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</si>
  <si>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</si>
  <si>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</si>
  <si>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</si>
  <si>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</si>
  <si>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</si>
  <si>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</si>
  <si>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</si>
  <si>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</si>
  <si>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</si>
  <si>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</si>
  <si>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</si>
  <si>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</si>
  <si>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</si>
  <si>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</si>
  <si>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</si>
  <si>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</si>
  <si>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</si>
  <si>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</si>
  <si>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</si>
  <si>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</si>
  <si>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</si>
  <si>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</si>
  <si>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</si>
  <si>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</si>
  <si>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</si>
  <si>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</si>
  <si>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</si>
  <si>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</si>
  <si>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</si>
  <si>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</si>
  <si>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</si>
  <si>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</si>
  <si>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</si>
  <si>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</si>
  <si>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</si>
  <si>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</si>
  <si>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</si>
  <si>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</si>
  <si>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</si>
  <si>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</si>
  <si>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</si>
  <si>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</si>
  <si>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</si>
  <si>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</si>
  <si>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</si>
  <si>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</si>
  <si>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</si>
  <si>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</si>
  <si>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</si>
  <si>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</si>
  <si>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</si>
  <si>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</si>
  <si>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</si>
  <si>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</si>
  <si>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</si>
  <si>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</si>
  <si>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</si>
  <si>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</si>
  <si>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</si>
  <si>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</si>
  <si>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</si>
  <si>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</si>
  <si>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</si>
  <si>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</si>
  <si>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</si>
  <si>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</si>
  <si>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</si>
  <si>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</si>
  <si>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</si>
  <si>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</si>
  <si>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</si>
  <si>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</si>
  <si>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</si>
  <si>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</si>
  <si>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</si>
  <si>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</si>
  <si>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</si>
  <si>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</si>
  <si>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</si>
  <si>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</si>
  <si>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</si>
  <si>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</si>
  <si>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</si>
  <si>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</si>
  <si>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</si>
  <si>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</si>
  <si>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</si>
  <si>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</si>
  <si>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</si>
  <si>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</si>
  <si>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</si>
  <si>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</si>
  <si>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</si>
  <si>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</si>
  <si>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</si>
  <si>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</si>
  <si>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</si>
  <si>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</si>
  <si>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</si>
  <si>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</si>
  <si>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</si>
  <si>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</si>
  <si>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</si>
  <si>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</si>
  <si>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</si>
  <si>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</si>
  <si>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</si>
  <si>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</si>
  <si>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</si>
  <si>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</si>
  <si>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</si>
  <si>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</si>
  <si>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</si>
  <si>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</si>
  <si>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</si>
  <si>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</si>
  <si>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</si>
  <si>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</si>
  <si>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</si>
  <si>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</si>
  <si>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</si>
  <si>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</si>
  <si>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</si>
  <si>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</si>
  <si>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</si>
  <si>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</si>
  <si>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</si>
  <si>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</si>
  <si>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</si>
  <si>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</si>
  <si>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</si>
  <si>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</si>
  <si>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</si>
  <si>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</si>
  <si>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</si>
  <si>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</si>
  <si>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</si>
  <si>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</si>
  <si>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</si>
  <si>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</si>
  <si>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</si>
  <si>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</si>
  <si>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</si>
  <si>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</si>
  <si>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</si>
  <si>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</si>
  <si>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</si>
  <si>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</si>
  <si>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</si>
  <si>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</si>
  <si>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</si>
  <si>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</si>
  <si>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</si>
  <si>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</si>
  <si>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</si>
  <si>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</si>
  <si>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</si>
  <si>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</si>
  <si>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</si>
  <si>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</si>
  <si>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</si>
  <si>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</si>
  <si>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</si>
  <si>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</si>
  <si>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</si>
  <si>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</si>
  <si>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</si>
  <si>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</si>
  <si>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</si>
  <si>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</si>
  <si>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</si>
  <si>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</si>
  <si>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</si>
  <si>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</si>
  <si>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</si>
  <si>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</si>
  <si>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</si>
  <si>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</si>
  <si>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</si>
  <si>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</si>
  <si>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</si>
  <si>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</si>
  <si>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</si>
  <si>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</si>
  <si>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</si>
  <si>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</si>
  <si>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</si>
  <si>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</si>
  <si>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</si>
  <si>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</si>
  <si>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</si>
  <si>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</si>
  <si>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</si>
  <si>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</si>
  <si>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</si>
  <si>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</si>
  <si>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</si>
  <si>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</si>
  <si>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</si>
  <si>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</si>
  <si>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</si>
  <si>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</si>
  <si>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</si>
  <si>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</si>
  <si>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</si>
  <si>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</si>
  <si>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</si>
  <si>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</si>
  <si>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</si>
  <si>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</si>
  <si>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</si>
  <si>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</si>
  <si>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</si>
  <si>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</si>
  <si>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</si>
  <si>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</si>
  <si>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</si>
  <si>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</si>
  <si>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</si>
  <si>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</si>
  <si>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</si>
  <si>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</si>
  <si>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</si>
  <si>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</si>
  <si>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</si>
  <si>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</si>
  <si>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</si>
  <si>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</si>
  <si>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</si>
  <si>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</si>
  <si>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</si>
  <si>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</si>
  <si>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</si>
  <si>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</si>
  <si>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</si>
  <si>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</si>
  <si>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</si>
  <si>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</si>
  <si>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</si>
  <si>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</si>
  <si>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</si>
  <si>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</si>
  <si>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</si>
  <si>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</si>
  <si>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</si>
  <si>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</si>
  <si>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</si>
  <si>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</si>
  <si>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</si>
  <si>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</si>
  <si>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</si>
  <si>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</si>
  <si>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</si>
  <si>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</si>
  <si>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</si>
  <si>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</si>
  <si>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</si>
  <si>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</si>
  <si>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</si>
  <si>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</si>
  <si>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</si>
  <si>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</si>
  <si>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</si>
  <si>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</si>
  <si>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</si>
  <si>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</si>
  <si>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</si>
  <si>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</si>
  <si>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</si>
  <si>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</si>
  <si>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</si>
  <si>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</si>
  <si>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</si>
  <si>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</si>
  <si>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</si>
  <si>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</si>
  <si>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</si>
  <si>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</si>
  <si>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</si>
  <si>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</si>
  <si>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</si>
  <si>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</si>
  <si>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</si>
  <si>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</si>
  <si>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</si>
  <si>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</si>
  <si>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</si>
  <si>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</si>
  <si>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</si>
  <si>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</si>
  <si>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</si>
  <si>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</si>
  <si>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</si>
  <si>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</si>
  <si>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</si>
  <si>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</si>
  <si>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</si>
  <si>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</si>
  <si>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</si>
  <si>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</si>
  <si>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</si>
  <si>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</si>
  <si>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</si>
  <si>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</si>
  <si>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</si>
  <si>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</si>
  <si>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</si>
  <si>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</si>
  <si>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</si>
  <si>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</si>
  <si>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</si>
  <si>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</si>
  <si>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</si>
  <si>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</si>
  <si>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</si>
  <si>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</si>
  <si>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</si>
  <si>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</si>
  <si>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</si>
  <si>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</si>
  <si>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</si>
  <si>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</si>
  <si>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</si>
  <si>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</si>
  <si>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</si>
  <si>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</si>
  <si>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</si>
  <si>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</si>
  <si>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</si>
  <si>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</si>
  <si>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</si>
  <si>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</si>
  <si>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</si>
  <si>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</si>
  <si>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</si>
  <si>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</si>
  <si>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</si>
  <si>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</si>
  <si>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</si>
  <si>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</si>
  <si>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</si>
  <si>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</si>
  <si>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</si>
  <si>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</si>
  <si>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</si>
  <si>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</si>
  <si>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</si>
  <si>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</si>
  <si>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</si>
  <si>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</si>
  <si>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</si>
  <si>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</si>
  <si>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</si>
  <si>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</si>
  <si>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</si>
  <si>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</si>
  <si>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</si>
  <si>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</si>
  <si>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</si>
  <si>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</si>
  <si>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</si>
  <si>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</si>
  <si>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</si>
  <si>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</si>
  <si>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</si>
  <si>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</si>
  <si>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</si>
  <si>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</si>
  <si>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</si>
  <si>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</si>
  <si>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</si>
  <si>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</si>
  <si>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</si>
  <si>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</si>
  <si>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</si>
  <si>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</si>
  <si>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</si>
  <si>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</si>
  <si>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</si>
  <si>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</si>
  <si>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</si>
  <si>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</si>
  <si>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</si>
  <si>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</si>
  <si>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</si>
  <si>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</si>
  <si>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</si>
  <si>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</si>
  <si>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</si>
  <si>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</si>
  <si>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</si>
  <si>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</si>
  <si>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</si>
  <si>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</si>
  <si>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</si>
  <si>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</si>
  <si>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</si>
  <si>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</si>
  <si>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</si>
  <si>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</si>
  <si>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</si>
  <si>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</si>
  <si>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</si>
  <si>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</si>
  <si>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</si>
  <si>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</si>
  <si>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</si>
  <si>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</si>
  <si>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</si>
  <si>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</si>
  <si>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</si>
  <si>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</si>
  <si>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</si>
  <si>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</si>
  <si>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</si>
  <si>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</si>
  <si>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</si>
  <si>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</si>
  <si>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</si>
  <si>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</si>
  <si>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</si>
  <si>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</si>
  <si>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</si>
  <si>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</si>
  <si>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</si>
  <si>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</si>
  <si>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</si>
  <si>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</si>
  <si>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</si>
  <si>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</si>
  <si>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</si>
  <si>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</si>
  <si>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</si>
  <si>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</si>
  <si>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</si>
  <si>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</si>
  <si>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</si>
  <si>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</si>
  <si>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</si>
  <si>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</si>
  <si>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</si>
  <si>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</si>
  <si>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</si>
  <si>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</si>
  <si>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</si>
  <si>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</si>
  <si>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</si>
  <si>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</si>
  <si>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</si>
  <si>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</si>
  <si>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</si>
  <si>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</si>
  <si>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</si>
  <si>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</si>
  <si>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</si>
  <si>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</si>
  <si>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</si>
  <si>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</si>
  <si>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</si>
  <si>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</si>
  <si>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</si>
  <si>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</si>
  <si>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</si>
  <si>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</si>
  <si>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</si>
  <si>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</si>
  <si>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</si>
  <si>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</si>
  <si>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</si>
  <si>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</si>
  <si>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</si>
  <si>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</si>
  <si>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</si>
  <si>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</si>
  <si>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</si>
  <si>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</si>
  <si>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</si>
  <si>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</si>
  <si>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</si>
  <si>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</si>
  <si>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</si>
  <si>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</si>
  <si>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</si>
  <si>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</si>
  <si>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</si>
  <si>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</si>
  <si>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</si>
  <si>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</si>
  <si>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</si>
  <si>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</si>
  <si>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</si>
  <si>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</si>
  <si>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</si>
  <si>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</si>
  <si>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</si>
  <si>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</si>
  <si>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</si>
  <si>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</si>
  <si>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</si>
  <si>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</si>
  <si>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</si>
  <si>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</si>
  <si>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</si>
  <si>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</si>
  <si>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</si>
  <si>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</si>
  <si>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</si>
  <si>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</si>
  <si>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</si>
  <si>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</si>
  <si>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</si>
  <si>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</si>
  <si>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</si>
  <si>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</si>
  <si>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</si>
  <si>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</si>
  <si>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</si>
  <si>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</si>
  <si>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</si>
  <si>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</si>
  <si>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</si>
  <si>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</si>
  <si>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</si>
  <si>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</si>
  <si>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</si>
  <si>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</si>
  <si>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</si>
  <si>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</si>
  <si>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</si>
  <si>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</si>
  <si>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</si>
  <si>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</si>
  <si>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</si>
  <si>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</si>
  <si>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</si>
  <si>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</si>
  <si>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</si>
  <si>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</si>
  <si>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</si>
  <si>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</si>
  <si>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</si>
  <si>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</si>
  <si>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</si>
  <si>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</si>
  <si>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</si>
  <si>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</si>
  <si>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</si>
  <si>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</si>
  <si>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</si>
  <si>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</si>
  <si>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</si>
  <si>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</si>
  <si>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</si>
  <si>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</si>
  <si>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</si>
  <si>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</si>
  <si>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</si>
  <si>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</si>
  <si>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</si>
  <si>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</si>
  <si>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</si>
  <si>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</si>
  <si>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</si>
  <si>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</si>
  <si>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</si>
  <si>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</si>
  <si>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</si>
  <si>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</si>
  <si>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</si>
  <si>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</si>
  <si>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</si>
  <si>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</si>
  <si>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</si>
  <si>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</si>
  <si>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</si>
  <si>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</si>
  <si>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</si>
  <si>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</si>
  <si>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</si>
  <si>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</si>
  <si>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</si>
  <si>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</si>
  <si>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</si>
  <si>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</si>
  <si>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</si>
  <si>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</si>
  <si>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</si>
  <si>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</si>
  <si>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</si>
  <si>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</si>
  <si>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</si>
  <si>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</si>
  <si>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</si>
  <si>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</si>
  <si>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</si>
  <si>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</si>
  <si>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</si>
  <si>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</si>
  <si>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</si>
  <si>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</si>
  <si>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</si>
  <si>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</si>
  <si>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</si>
  <si>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</si>
  <si>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</si>
  <si>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</si>
  <si>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</si>
  <si>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</si>
  <si>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</si>
  <si>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</si>
  <si>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</si>
  <si>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</si>
  <si>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</si>
  <si>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</si>
  <si>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</si>
  <si>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</si>
  <si>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</si>
  <si>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</si>
  <si>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</si>
  <si>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</si>
  <si>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</si>
  <si>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</si>
  <si>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</si>
  <si>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</si>
  <si>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</si>
  <si>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</si>
  <si>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</si>
  <si>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</si>
  <si>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</si>
  <si>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</si>
  <si>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</si>
  <si>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</si>
  <si>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</si>
  <si>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</si>
  <si>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</si>
  <si>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</si>
  <si>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</si>
  <si>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</si>
  <si>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</si>
  <si>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</si>
  <si>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</si>
  <si>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</si>
  <si>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</si>
  <si>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</si>
  <si>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</si>
  <si>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</si>
  <si>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</si>
  <si>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</si>
  <si>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</si>
  <si>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</si>
  <si>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</si>
  <si>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</si>
  <si>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</si>
  <si>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</si>
  <si>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</si>
  <si>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</si>
  <si>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</si>
  <si>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</si>
  <si>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</si>
  <si>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</si>
  <si>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</si>
  <si>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</si>
  <si>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</si>
  <si>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</si>
  <si>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</si>
  <si>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</si>
  <si>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</si>
  <si>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</si>
  <si>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</si>
  <si>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</si>
  <si>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</si>
  <si>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</si>
  <si>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</si>
  <si>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</si>
  <si>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</si>
  <si>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</si>
  <si>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</si>
  <si>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</si>
  <si>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</si>
  <si>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</si>
  <si>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</si>
  <si>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</si>
  <si>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</si>
  <si>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</si>
  <si>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</si>
  <si>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</si>
  <si>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</si>
  <si>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</si>
  <si>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</si>
  <si>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</si>
  <si>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</si>
  <si>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</si>
  <si>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</si>
  <si>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</si>
  <si>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</si>
  <si>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</si>
  <si>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</si>
  <si>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</si>
  <si>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</si>
  <si>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</si>
  <si>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</si>
  <si>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</si>
  <si>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</si>
  <si>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</si>
  <si>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</si>
  <si>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</si>
  <si>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</si>
  <si>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</si>
  <si>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</si>
  <si>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</si>
  <si>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</si>
  <si>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</si>
  <si>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</si>
  <si>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</si>
  <si>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</si>
  <si>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</si>
  <si>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</si>
  <si>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</si>
  <si>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</si>
  <si>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</si>
  <si>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</si>
  <si>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</si>
  <si>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</si>
  <si>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</si>
  <si>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</si>
  <si>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</si>
  <si>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</si>
  <si>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</si>
  <si>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</si>
  <si>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</si>
  <si>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</si>
  <si>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</si>
  <si>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</si>
  <si>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</si>
  <si>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</si>
  <si>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</si>
  <si>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</si>
  <si>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</si>
  <si>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</si>
  <si>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</si>
  <si>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</si>
  <si>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</si>
  <si>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</si>
  <si>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</si>
  <si>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</si>
  <si>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</si>
  <si>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</si>
  <si>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</si>
  <si>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</si>
  <si>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</si>
  <si>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</si>
  <si>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</si>
  <si>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</si>
  <si>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</si>
  <si>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</si>
  <si>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</si>
  <si>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</si>
  <si>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</si>
  <si>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</si>
  <si>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</si>
  <si>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</si>
  <si>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</si>
  <si>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</si>
  <si>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</si>
  <si>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</si>
  <si>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</si>
  <si>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</si>
  <si>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</si>
  <si>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</si>
  <si>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</si>
  <si>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</si>
  <si>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</si>
  <si>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</si>
  <si>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</si>
  <si>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</si>
  <si>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</si>
  <si>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</si>
  <si>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</si>
  <si>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</si>
  <si>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</si>
  <si>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</si>
  <si>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</si>
  <si>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</si>
  <si>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</si>
  <si>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</si>
  <si>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</si>
  <si>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</si>
  <si>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</si>
  <si>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</si>
  <si>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</si>
  <si>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</si>
  <si>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</si>
  <si>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</si>
  <si>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</si>
  <si>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</si>
  <si>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</si>
  <si>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</si>
  <si>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</si>
  <si>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</si>
  <si>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</si>
  <si>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</si>
  <si>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</si>
  <si>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</si>
  <si>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</si>
  <si>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</si>
  <si>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</si>
  <si>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</si>
  <si>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</si>
  <si>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</si>
  <si>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</si>
  <si>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</si>
  <si>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</si>
  <si>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</si>
  <si>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</si>
  <si>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</si>
  <si>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</si>
  <si>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</si>
  <si>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</si>
  <si>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</si>
  <si>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</si>
  <si>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</si>
  <si>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</si>
  <si>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</si>
  <si>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</si>
  <si>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</si>
  <si>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</si>
  <si>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</si>
  <si>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</si>
  <si>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</si>
  <si>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</si>
  <si>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</si>
  <si>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</si>
  <si>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</si>
  <si>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</si>
  <si>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</si>
  <si>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</si>
  <si>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</si>
  <si>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</si>
  <si>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</si>
  <si>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</si>
  <si>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</si>
  <si>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</si>
  <si>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</si>
  <si>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</si>
  <si>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</si>
  <si>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</si>
  <si>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</si>
  <si>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</si>
  <si>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</si>
  <si>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</si>
  <si>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</si>
  <si>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</si>
  <si>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</si>
  <si>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</si>
  <si>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</si>
  <si>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</si>
  <si>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</si>
  <si>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</si>
  <si>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</si>
  <si>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</si>
  <si>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</si>
  <si>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</si>
  <si>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</si>
  <si>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</si>
  <si>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</si>
  <si>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</si>
  <si>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</si>
  <si>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</si>
  <si>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</si>
  <si>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</si>
  <si>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</si>
  <si>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</si>
  <si>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</si>
  <si>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</si>
  <si>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</si>
  <si>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</si>
  <si>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</si>
  <si>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</si>
  <si>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</si>
  <si>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</si>
  <si>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</si>
  <si>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</si>
  <si>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</si>
  <si>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</si>
  <si>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</si>
  <si>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</si>
  <si>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</si>
  <si>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</si>
  <si>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</si>
  <si>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</si>
  <si>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</si>
  <si>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</si>
  <si>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</si>
  <si>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</si>
  <si>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</si>
  <si>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</si>
  <si>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</si>
  <si>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</si>
  <si>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</si>
  <si>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</si>
  <si>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</si>
  <si>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</si>
  <si>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</si>
  <si>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</si>
  <si>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</si>
  <si>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</si>
  <si>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</si>
  <si>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</si>
  <si>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</si>
  <si>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</si>
  <si>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</si>
  <si>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</si>
  <si>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</si>
  <si>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</si>
  <si>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</si>
  <si>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</si>
  <si>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</si>
  <si>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</si>
  <si>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</si>
  <si>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</si>
  <si>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</si>
  <si>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</si>
  <si>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</si>
  <si>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</si>
  <si>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</si>
  <si>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</si>
  <si>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</si>
  <si>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</si>
  <si>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</si>
  <si>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</si>
  <si>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</si>
  <si>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</si>
  <si>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</si>
  <si>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</si>
  <si>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</si>
  <si>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</si>
  <si>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</si>
  <si>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</si>
  <si>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</si>
  <si>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</si>
  <si>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</si>
  <si>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</si>
  <si>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</si>
  <si>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</si>
  <si>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</si>
  <si>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</si>
  <si>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</si>
  <si>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</si>
  <si>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</si>
  <si>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</si>
  <si>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</si>
  <si>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</si>
  <si>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</si>
  <si>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</si>
  <si>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</si>
  <si>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</si>
  <si>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</si>
  <si>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</si>
  <si>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</si>
  <si>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</si>
  <si>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</si>
  <si>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</si>
  <si>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</si>
  <si>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</si>
  <si>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</si>
  <si>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</si>
  <si>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</si>
  <si>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</si>
  <si>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</si>
  <si>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</si>
  <si>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</si>
  <si>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</si>
  <si>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</si>
  <si>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</si>
  <si>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</si>
  <si>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</si>
  <si>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</si>
  <si>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</si>
  <si>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</si>
  <si>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</si>
  <si>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</si>
  <si>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</si>
  <si>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</si>
  <si>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</si>
  <si>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</si>
  <si>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</si>
  <si>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</si>
  <si>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</si>
  <si>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</si>
  <si>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</si>
  <si>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</si>
  <si>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</si>
  <si>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</si>
  <si>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</si>
  <si>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</si>
  <si>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</si>
  <si>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</si>
  <si>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</si>
  <si>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</si>
  <si>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</si>
  <si>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</si>
  <si>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</si>
  <si>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</si>
  <si>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</si>
  <si>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</si>
  <si>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</si>
  <si>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</si>
  <si>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</si>
  <si>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</si>
  <si>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</si>
  <si>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</si>
  <si>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</si>
  <si>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</si>
  <si>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</si>
  <si>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</si>
  <si>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</si>
  <si>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</si>
  <si>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</si>
  <si>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</si>
  <si>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</si>
  <si>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</si>
  <si>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</si>
  <si>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</si>
  <si>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</si>
  <si>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</si>
  <si>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</si>
  <si>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</si>
  <si>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</si>
  <si>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</si>
  <si>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</si>
  <si>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</si>
  <si>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</si>
  <si>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</si>
  <si>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</si>
  <si>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</si>
  <si>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</si>
  <si>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</si>
  <si>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</si>
  <si>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</si>
  <si>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</si>
  <si>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</si>
  <si>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</si>
  <si>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</si>
  <si>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</si>
  <si>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</si>
  <si>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</si>
  <si>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</si>
  <si>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</si>
  <si>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</si>
  <si>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</si>
  <si>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</si>
  <si>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</si>
  <si>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</si>
  <si>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</si>
  <si>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</si>
  <si>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</si>
  <si>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</si>
  <si>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</si>
  <si>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</si>
  <si>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</si>
  <si>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</si>
  <si>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</si>
  <si>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</si>
  <si>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</si>
  <si>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</si>
  <si>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</si>
  <si>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</si>
  <si>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</si>
  <si>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</si>
  <si>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</si>
  <si>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</si>
  <si>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</si>
  <si>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</si>
  <si>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</si>
  <si>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</si>
  <si>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</si>
  <si>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</si>
  <si>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</si>
  <si>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</si>
  <si>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</si>
  <si>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</si>
  <si>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</si>
  <si>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</si>
  <si>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</si>
  <si>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</si>
  <si>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</si>
  <si>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</si>
  <si>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</si>
  <si>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</si>
  <si>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</si>
  <si>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</si>
  <si>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</si>
  <si>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</si>
  <si>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</si>
  <si>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</si>
  <si>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</si>
  <si>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</si>
  <si>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</si>
  <si>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</si>
  <si>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</si>
  <si>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</si>
  <si>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</si>
  <si>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</si>
  <si>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</si>
  <si>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</si>
  <si>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</si>
  <si>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</si>
  <si>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</si>
  <si>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</si>
  <si>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</si>
  <si>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</si>
  <si>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</si>
  <si>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</si>
  <si>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</si>
  <si>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</si>
  <si>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</si>
  <si>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</si>
  <si>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</si>
  <si>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</si>
  <si>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</si>
  <si>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</si>
  <si>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</si>
  <si>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</si>
  <si>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</si>
  <si>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</si>
  <si>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</si>
  <si>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</si>
  <si>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</si>
  <si>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</si>
  <si>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</si>
  <si>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</si>
  <si>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</si>
  <si>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</si>
  <si>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</si>
  <si>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</si>
  <si>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</si>
  <si>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</si>
  <si>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</si>
  <si>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</si>
  <si>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</si>
  <si>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</si>
  <si>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</si>
  <si>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</si>
  <si>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</si>
  <si>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</si>
  <si>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</si>
  <si>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</si>
  <si>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</si>
  <si>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</si>
  <si>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</si>
  <si>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</si>
  <si>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</si>
  <si>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</si>
  <si>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</si>
  <si>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</si>
  <si>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</si>
  <si>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</si>
  <si>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</si>
  <si>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</si>
  <si>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</si>
  <si>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</si>
  <si>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</si>
  <si>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</si>
  <si>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</si>
  <si>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</si>
  <si>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</si>
  <si>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</si>
  <si>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</si>
  <si>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</si>
  <si>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</si>
  <si>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</si>
  <si>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</si>
  <si>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</si>
  <si>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</si>
  <si>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</si>
  <si>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</si>
  <si>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</si>
  <si>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</si>
  <si>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</si>
  <si>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</si>
  <si>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</si>
  <si>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</si>
  <si>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</si>
  <si>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</si>
  <si>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</si>
  <si>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</si>
  <si>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</si>
  <si>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</si>
  <si>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</si>
  <si>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</si>
  <si>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</si>
  <si>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</si>
  <si>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</si>
  <si>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</si>
  <si>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</si>
  <si>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</si>
  <si>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</si>
  <si>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</si>
  <si>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</si>
  <si>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</si>
  <si>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</si>
  <si>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</si>
  <si>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</si>
  <si>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</si>
  <si>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</si>
  <si>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</si>
  <si>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</si>
  <si>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</si>
  <si>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</si>
  <si>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</si>
  <si>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</si>
  <si>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</si>
  <si>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</si>
  <si>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</si>
  <si>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</si>
  <si>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</si>
  <si>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</si>
  <si>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</si>
  <si>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</si>
  <si>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</si>
  <si>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</si>
  <si>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</si>
  <si>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</si>
  <si>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</si>
  <si>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</si>
  <si>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</si>
  <si>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</si>
  <si>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</si>
  <si>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</si>
  <si>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</si>
  <si>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</si>
  <si>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</si>
  <si>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</si>
  <si>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</si>
  <si>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</si>
  <si>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</si>
  <si>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</si>
  <si>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</si>
  <si>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</si>
  <si>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</si>
  <si>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</si>
  <si>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</si>
  <si>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</si>
  <si>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</si>
  <si>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</si>
  <si>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</si>
  <si>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</si>
  <si>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</si>
  <si>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</si>
  <si>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</si>
  <si>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</si>
  <si>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</si>
  <si>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</si>
  <si>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</si>
  <si>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</si>
  <si>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</si>
  <si>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</si>
  <si>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</si>
  <si>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</si>
  <si>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</si>
  <si>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</si>
  <si>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</si>
  <si>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</si>
  <si>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</si>
  <si>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</si>
  <si>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</si>
  <si>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</si>
  <si>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</si>
  <si>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</si>
  <si>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</si>
  <si>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</si>
  <si>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</si>
  <si>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</si>
  <si>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</si>
  <si>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</si>
  <si>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</si>
  <si>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</si>
  <si>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</si>
  <si>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</si>
  <si>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</si>
  <si>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</si>
  <si>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</si>
  <si>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</si>
  <si>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</si>
  <si>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</si>
  <si>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</si>
  <si>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</si>
  <si>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</si>
  <si>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</si>
  <si>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</si>
  <si>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</si>
  <si>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</si>
  <si>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</si>
  <si>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</si>
  <si>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</si>
  <si>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</si>
  <si>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</si>
  <si>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</si>
  <si>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</si>
  <si>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</si>
  <si>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</si>
  <si>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</si>
  <si>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</si>
  <si>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</si>
  <si>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</si>
  <si>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</si>
  <si>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</si>
  <si>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</si>
  <si>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</si>
  <si>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</si>
  <si>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</si>
  <si>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</si>
  <si>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</si>
  <si>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</si>
  <si>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</si>
  <si>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</si>
  <si>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</si>
  <si>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</si>
  <si>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</si>
  <si>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</si>
  <si>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</si>
  <si>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</si>
  <si>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</si>
  <si>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</si>
  <si>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</si>
  <si>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</si>
  <si>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</si>
  <si>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</si>
  <si>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</si>
  <si>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</si>
  <si>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</si>
  <si>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</si>
  <si>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</si>
  <si>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</si>
  <si>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</si>
  <si>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</si>
  <si>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</si>
  <si>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</si>
  <si>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</si>
  <si>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</si>
  <si>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</si>
  <si>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</si>
  <si>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</si>
  <si>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</si>
  <si>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</si>
  <si>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</si>
  <si>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</si>
  <si>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</si>
  <si>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</si>
  <si>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</si>
  <si>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</si>
  <si>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</si>
  <si>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</si>
  <si>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</si>
  <si>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</si>
  <si>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</si>
  <si>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</si>
  <si>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</si>
  <si>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</si>
  <si>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</si>
  <si>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</si>
  <si>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</si>
  <si>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</si>
  <si>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</si>
  <si>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</si>
  <si>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</si>
  <si>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</si>
  <si>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</si>
  <si>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</si>
  <si>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</si>
  <si>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</si>
  <si>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</si>
  <si>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</si>
  <si>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</si>
  <si>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</si>
  <si>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</si>
  <si>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</si>
  <si>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</si>
  <si>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</si>
  <si>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</si>
  <si>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</si>
  <si>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</si>
  <si>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</si>
  <si>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</si>
  <si>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</si>
  <si>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</si>
  <si>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</si>
  <si>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</si>
  <si>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</si>
  <si>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</si>
  <si>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</si>
  <si>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</si>
  <si>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</si>
  <si>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</si>
  <si>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</si>
  <si>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</si>
  <si>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</si>
  <si>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</si>
  <si>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</si>
  <si>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</si>
  <si>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</si>
  <si>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</si>
  <si>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</si>
  <si>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</si>
  <si>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</si>
  <si>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</si>
  <si>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</si>
  <si>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</si>
  <si>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</si>
  <si>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</si>
  <si>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</si>
  <si>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</si>
  <si>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</si>
  <si>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</si>
  <si>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</si>
  <si>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</si>
  <si>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</si>
  <si>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</si>
  <si>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</si>
  <si>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</si>
  <si>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</si>
  <si>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</si>
  <si>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</si>
  <si>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</si>
  <si>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</si>
  <si>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</si>
  <si>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</si>
  <si>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</si>
  <si>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</si>
  <si>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</si>
  <si>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</si>
  <si>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</si>
  <si>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</si>
  <si>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</si>
  <si>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</si>
  <si>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</si>
  <si>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</si>
  <si>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</si>
  <si>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</si>
  <si>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</si>
  <si>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</si>
  <si>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</si>
  <si>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</si>
  <si>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</si>
  <si>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</si>
  <si>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</si>
  <si>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</si>
  <si>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</si>
  <si>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</si>
  <si>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</si>
  <si>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</si>
  <si>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</si>
  <si>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</si>
  <si>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</si>
  <si>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</si>
  <si>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</si>
  <si>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</si>
  <si>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</si>
  <si>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</si>
  <si>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</si>
  <si>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</si>
  <si>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</si>
  <si>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</si>
  <si>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</si>
  <si>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</si>
  <si>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</si>
  <si>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</si>
  <si>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</si>
  <si>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</si>
  <si>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</si>
  <si>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</si>
  <si>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</si>
  <si>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</si>
  <si>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</si>
  <si>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</si>
  <si>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</si>
  <si>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</si>
  <si>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</si>
  <si>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</si>
  <si>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</si>
  <si>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</si>
  <si>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</si>
  <si>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</si>
  <si>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</si>
  <si>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</si>
  <si>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</si>
  <si>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</si>
  <si>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</si>
  <si>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</si>
  <si>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</si>
  <si>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</si>
  <si>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</si>
  <si>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</si>
  <si>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</si>
  <si>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</si>
  <si>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</si>
  <si>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</si>
  <si>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</si>
  <si>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</si>
  <si>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</si>
  <si>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</si>
  <si>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</si>
  <si>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</si>
  <si>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</si>
  <si>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</si>
  <si>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</si>
  <si>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</si>
  <si>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</si>
  <si>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</si>
  <si>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</si>
  <si>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</si>
  <si>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</si>
  <si>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</si>
  <si>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</si>
  <si>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</si>
  <si>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</si>
  <si>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</si>
  <si>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</si>
  <si>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</si>
  <si>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</si>
  <si>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</si>
  <si>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</si>
  <si>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</si>
  <si>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</si>
  <si>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</si>
  <si>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</si>
  <si>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</si>
  <si>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</si>
  <si>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</si>
  <si>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</si>
  <si>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</si>
  <si>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</si>
  <si>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</si>
  <si>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</si>
  <si>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</si>
  <si>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</si>
  <si>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</si>
  <si>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</si>
  <si>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</si>
  <si>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</si>
  <si>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</si>
  <si>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</si>
  <si>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</si>
  <si>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</si>
  <si>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</si>
  <si>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</si>
  <si>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</si>
  <si>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</si>
  <si>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</si>
  <si>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</si>
  <si>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</si>
  <si>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</si>
  <si>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</si>
  <si>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</si>
  <si>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</si>
  <si>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</si>
  <si>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</si>
  <si>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</si>
  <si>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</si>
  <si>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</si>
  <si>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</si>
  <si>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</si>
  <si>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</si>
  <si>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</si>
  <si>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</si>
  <si>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</si>
  <si>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</si>
  <si>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</si>
  <si>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</si>
  <si>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</si>
  <si>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</si>
  <si>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</si>
  <si>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</si>
  <si>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</si>
  <si>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</si>
  <si>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</si>
  <si>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</si>
  <si>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</si>
  <si>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</si>
  <si>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</si>
  <si>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</si>
  <si>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</si>
  <si>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</si>
  <si>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</si>
  <si>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</si>
  <si>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</si>
  <si>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</si>
  <si>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</si>
  <si>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</si>
  <si>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</si>
  <si>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</si>
  <si>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</si>
  <si>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</si>
  <si>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</si>
  <si>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</si>
  <si>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</si>
  <si>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</si>
  <si>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</si>
  <si>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</si>
  <si>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</si>
  <si>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</si>
  <si>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</si>
  <si>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</si>
  <si>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</si>
  <si>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</si>
  <si>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</si>
  <si>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</si>
  <si>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</si>
  <si>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</si>
  <si>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</si>
  <si>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</si>
  <si>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</si>
  <si>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</si>
  <si>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</si>
  <si>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</si>
  <si>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</si>
  <si>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</si>
  <si>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</si>
  <si>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</si>
  <si>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</si>
  <si>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</si>
  <si>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</si>
  <si>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</si>
  <si>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</si>
  <si>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</si>
  <si>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</si>
  <si>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</si>
  <si>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</si>
  <si>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</si>
  <si>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</si>
  <si>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</si>
  <si>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</si>
  <si>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</si>
  <si>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</si>
  <si>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</si>
  <si>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</si>
  <si>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</si>
  <si>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</si>
  <si>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</si>
  <si>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</si>
  <si>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</si>
  <si>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</si>
  <si>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</si>
  <si>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</si>
  <si>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</si>
  <si>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</si>
  <si>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</si>
  <si>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</si>
  <si>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</si>
  <si>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</si>
  <si>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</si>
  <si>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</si>
  <si>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</si>
  <si>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</si>
  <si>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</si>
  <si>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</si>
  <si>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</si>
  <si>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</si>
  <si>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</si>
  <si>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</si>
  <si>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</si>
  <si>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</si>
  <si>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</si>
  <si>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</si>
  <si>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</si>
  <si>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</si>
  <si>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</si>
  <si>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</si>
  <si>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</si>
  <si>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</si>
  <si>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</si>
  <si>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</si>
  <si>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</si>
  <si>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</si>
  <si>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</si>
  <si>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</si>
  <si>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</si>
  <si>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</si>
  <si>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</si>
  <si>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</si>
  <si>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</si>
  <si>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</si>
  <si>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</si>
  <si>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</si>
  <si>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</si>
  <si>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</si>
  <si>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</si>
  <si>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</si>
  <si>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</si>
  <si>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</si>
  <si>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</si>
  <si>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</si>
  <si>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</si>
  <si>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</si>
  <si>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</si>
  <si>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</si>
  <si>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</si>
  <si>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</si>
  <si>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</si>
  <si>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</si>
  <si>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</si>
  <si>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</si>
  <si>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</si>
  <si>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</si>
  <si>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</si>
  <si>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</si>
  <si>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</si>
  <si>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</si>
  <si>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</si>
  <si>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</si>
  <si>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</si>
  <si>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</si>
  <si>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</si>
  <si>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</si>
  <si>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</si>
  <si>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</si>
  <si>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</si>
  <si>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</si>
  <si>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</si>
  <si>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</si>
  <si>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</si>
  <si>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</si>
  <si>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</si>
  <si>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</si>
  <si>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</si>
  <si>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</si>
  <si>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</si>
  <si>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</si>
  <si>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</si>
  <si>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</si>
  <si>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</si>
  <si>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</si>
  <si>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</si>
  <si>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</si>
  <si>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</si>
  <si>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</si>
  <si>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</si>
  <si>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</si>
  <si>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</si>
  <si>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</si>
  <si>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</si>
  <si>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</si>
  <si>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</si>
  <si>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</si>
  <si>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</si>
  <si>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</si>
  <si>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</si>
  <si>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</si>
  <si>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</si>
  <si>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</si>
  <si>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</si>
  <si>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</si>
  <si>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</si>
  <si>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</si>
  <si>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</si>
  <si>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</si>
  <si>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</si>
  <si>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</si>
  <si>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</si>
  <si>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</si>
  <si>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</si>
  <si>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</si>
  <si>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</si>
  <si>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</si>
  <si>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</si>
  <si>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</si>
  <si>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</si>
  <si>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</si>
  <si>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</si>
  <si>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</si>
  <si>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</si>
  <si>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</si>
  <si>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</si>
  <si>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</si>
  <si>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</si>
  <si>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</si>
  <si>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</si>
  <si>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</si>
  <si>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</si>
  <si>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</si>
  <si>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</si>
  <si>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</si>
  <si>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</si>
  <si>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</si>
  <si>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</si>
  <si>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</si>
  <si>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</si>
  <si>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</si>
  <si>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</si>
  <si>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</si>
  <si>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</si>
  <si>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</si>
  <si>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</si>
  <si>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</si>
  <si>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</si>
  <si>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</si>
  <si>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</si>
  <si>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</si>
  <si>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</si>
  <si>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</si>
  <si>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</si>
  <si>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</si>
  <si>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</si>
  <si>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</si>
  <si>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</si>
  <si>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</si>
  <si>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</si>
  <si>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</si>
  <si>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</si>
  <si>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</si>
  <si>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</si>
  <si>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</si>
  <si>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</si>
  <si>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</si>
  <si>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</si>
  <si>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</si>
  <si>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</si>
  <si>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</si>
  <si>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</si>
  <si>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</si>
  <si>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</si>
  <si>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</si>
  <si>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</si>
  <si>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</si>
  <si>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</si>
  <si>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</si>
  <si>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</si>
  <si>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</si>
  <si>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</si>
  <si>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</si>
  <si>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</si>
  <si>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</si>
  <si>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</si>
  <si>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</si>
  <si>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</si>
  <si>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</si>
  <si>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</si>
  <si>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</si>
  <si>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</si>
  <si>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</si>
  <si>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</si>
  <si>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</si>
  <si>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</si>
  <si>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</si>
  <si>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</si>
  <si>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</si>
  <si>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</si>
  <si>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</si>
  <si>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</si>
  <si>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</si>
  <si>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</si>
  <si>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</si>
  <si>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</si>
  <si>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</si>
  <si>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</si>
  <si>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</si>
  <si>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</si>
  <si>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</si>
  <si>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</si>
  <si>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</si>
  <si>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</si>
  <si>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</si>
  <si>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</si>
  <si>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</si>
  <si>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</si>
  <si>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</si>
  <si>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</si>
  <si>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</si>
  <si>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</si>
  <si>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</si>
  <si>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</si>
  <si>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</si>
  <si>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</si>
  <si>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</si>
  <si>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</si>
  <si>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</si>
  <si>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</si>
  <si>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</si>
  <si>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</si>
  <si>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</si>
  <si>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</si>
  <si>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</si>
  <si>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</si>
  <si>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</si>
  <si>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</si>
  <si>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</si>
  <si>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</si>
  <si>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</si>
  <si>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</si>
  <si>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</si>
  <si>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</si>
  <si>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</si>
  <si>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</si>
  <si>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</si>
  <si>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</si>
  <si>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</si>
  <si>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</si>
  <si>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</si>
  <si>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</si>
  <si>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</si>
  <si>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</si>
  <si>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</si>
  <si>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</si>
  <si>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</si>
  <si>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</si>
  <si>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</si>
  <si>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</si>
  <si>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</si>
  <si>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</si>
  <si>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</si>
  <si>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</si>
  <si>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</si>
  <si>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</si>
  <si>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</si>
  <si>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</si>
  <si>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</si>
  <si>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</si>
  <si>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</si>
  <si>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</si>
  <si>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</si>
  <si>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</si>
  <si>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</si>
  <si>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</si>
  <si>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</si>
  <si>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</si>
  <si>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</si>
  <si>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</si>
  <si>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</si>
  <si>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</si>
  <si>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</si>
  <si>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</si>
  <si>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</si>
  <si>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</si>
  <si>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</si>
  <si>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</si>
  <si>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</si>
  <si>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</si>
  <si>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</si>
  <si>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</si>
  <si>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</si>
  <si>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</si>
  <si>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</si>
  <si>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</si>
  <si>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</si>
  <si>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</si>
  <si>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</si>
  <si>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</si>
  <si>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</si>
  <si>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</si>
  <si>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</si>
  <si>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</si>
  <si>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</si>
  <si>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</si>
  <si>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</si>
  <si>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</si>
  <si>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</si>
  <si>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</si>
  <si>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</si>
  <si>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</si>
  <si>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</si>
  <si>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</si>
  <si>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</si>
  <si>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</si>
  <si>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</si>
  <si>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</si>
  <si>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</si>
  <si>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</si>
  <si>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</si>
  <si>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</si>
  <si>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</si>
  <si>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</si>
  <si>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</si>
  <si>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</si>
  <si>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</si>
  <si>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</si>
  <si>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</si>
  <si>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</si>
  <si>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</si>
  <si>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</si>
  <si>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</si>
  <si>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</si>
  <si>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</si>
  <si>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</si>
  <si>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</si>
  <si>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</si>
  <si>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</si>
  <si>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</si>
  <si>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</si>
  <si>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</si>
  <si>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</si>
  <si>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</si>
  <si>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</si>
  <si>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</si>
  <si>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</si>
  <si>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</si>
  <si>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</si>
  <si>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</si>
  <si>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</si>
  <si>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</si>
  <si>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</si>
  <si>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</si>
  <si>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</si>
  <si>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</si>
  <si>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</si>
  <si>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</si>
  <si>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</si>
  <si>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</si>
  <si>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</si>
  <si>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</si>
  <si>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</si>
  <si>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</si>
  <si>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</si>
  <si>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</si>
  <si>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</si>
  <si>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</si>
  <si>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</si>
  <si>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</si>
  <si>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</si>
  <si>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</si>
  <si>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</si>
  <si>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</si>
  <si>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</si>
  <si>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</si>
  <si>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</si>
  <si>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</si>
  <si>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</si>
  <si>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</si>
  <si>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</si>
  <si>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</si>
  <si>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</si>
  <si>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</si>
  <si>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</si>
  <si>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</si>
  <si>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</si>
  <si>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</si>
  <si>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</si>
  <si>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</si>
  <si>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</si>
  <si>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</si>
  <si>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</si>
  <si>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</si>
  <si>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</si>
  <si>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</si>
  <si>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</si>
  <si>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</si>
  <si>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</si>
  <si>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</si>
  <si>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</si>
  <si>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</si>
  <si>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</si>
  <si>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</si>
  <si>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</si>
  <si>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</si>
  <si>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</si>
  <si>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</si>
  <si>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</si>
  <si>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</si>
  <si>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</si>
  <si>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</si>
  <si>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</si>
  <si>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</si>
  <si>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</si>
  <si>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</si>
  <si>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</si>
  <si>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</si>
  <si>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</si>
  <si>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</si>
  <si>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</si>
  <si>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</si>
  <si>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</si>
  <si>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</si>
  <si>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</si>
  <si>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</si>
  <si>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</si>
  <si>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</si>
  <si>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</si>
  <si>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</si>
  <si>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</si>
  <si>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</si>
  <si>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</si>
  <si>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</si>
  <si>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</si>
  <si>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</si>
  <si>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</si>
  <si>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</si>
  <si>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</si>
  <si>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</si>
  <si>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</si>
  <si>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</si>
  <si>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</si>
  <si>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</si>
  <si>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</si>
  <si>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</si>
  <si>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</si>
  <si>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</si>
  <si>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</si>
  <si>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</si>
  <si>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</si>
  <si>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</si>
  <si>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</si>
  <si>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</si>
  <si>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</si>
  <si>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</si>
  <si>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</si>
  <si>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</si>
  <si>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</si>
  <si>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</si>
  <si>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</si>
  <si>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</si>
  <si>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</si>
  <si>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</si>
  <si>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</si>
  <si>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</si>
  <si>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</si>
  <si>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</si>
  <si>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</si>
  <si>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</si>
  <si>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</si>
  <si>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</si>
  <si>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</si>
  <si>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</si>
  <si>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</si>
  <si>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</si>
  <si>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</si>
  <si>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</si>
  <si>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</si>
  <si>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</si>
  <si>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</si>
  <si>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</si>
  <si>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</si>
  <si>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</si>
  <si>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</si>
  <si>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</si>
  <si>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</si>
  <si>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</si>
  <si>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</si>
  <si>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</si>
  <si>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</si>
  <si>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</si>
  <si>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</si>
  <si>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</si>
  <si>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</si>
  <si>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</si>
  <si>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</si>
  <si>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</si>
  <si>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</si>
  <si>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</si>
  <si>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</si>
  <si>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</si>
  <si>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</si>
  <si>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</si>
  <si>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</si>
  <si>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</si>
  <si>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</si>
  <si>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</si>
  <si>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</si>
  <si>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</si>
  <si>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</si>
  <si>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</si>
  <si>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</si>
  <si>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</si>
  <si>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</si>
  <si>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</si>
  <si>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</si>
  <si>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</si>
  <si>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</si>
  <si>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</si>
  <si>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</si>
  <si>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</si>
  <si>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</si>
  <si>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</si>
  <si>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</si>
  <si>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</si>
  <si>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</si>
  <si>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</si>
  <si>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</si>
  <si>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</si>
  <si>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</si>
  <si>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</si>
  <si>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</si>
  <si>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</si>
  <si>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</si>
  <si>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</si>
  <si>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</si>
  <si>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</si>
  <si>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</si>
  <si>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</si>
  <si>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</si>
  <si>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</si>
  <si>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</si>
  <si>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</si>
  <si>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</si>
  <si>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</si>
  <si>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</si>
  <si>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</si>
  <si>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</si>
  <si>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</si>
  <si>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</si>
  <si>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</si>
  <si>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</si>
  <si>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</si>
  <si>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</si>
  <si>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</si>
  <si>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</si>
  <si>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</si>
  <si>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</si>
  <si>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</si>
  <si>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</si>
  <si>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</si>
  <si>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</si>
  <si>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</si>
  <si>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</si>
  <si>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</si>
  <si>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</si>
  <si>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</si>
  <si>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</si>
  <si>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</si>
  <si>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</si>
  <si>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</si>
  <si>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</si>
  <si>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</si>
  <si>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</si>
  <si>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</si>
  <si>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</si>
  <si>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</si>
  <si>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</si>
  <si>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</si>
  <si>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</si>
  <si>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</si>
  <si>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</si>
  <si>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</si>
  <si>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</si>
  <si>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</si>
  <si>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</si>
  <si>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</si>
  <si>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</si>
  <si>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</si>
  <si>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</si>
  <si>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</si>
  <si>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</si>
  <si>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</si>
  <si>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</si>
  <si>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</si>
  <si>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</si>
  <si>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</si>
  <si>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</si>
  <si>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</si>
  <si>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</si>
  <si>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</si>
  <si>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</si>
  <si>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</si>
  <si>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</si>
  <si>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</si>
  <si>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</si>
  <si>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</si>
  <si>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</si>
  <si>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</si>
  <si>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</si>
  <si>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</si>
  <si>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</si>
  <si>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</si>
  <si>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</si>
  <si>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</si>
  <si>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</si>
  <si>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</si>
  <si>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</si>
  <si>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</si>
  <si>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</si>
  <si>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</si>
  <si>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</si>
  <si>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</si>
  <si>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</si>
  <si>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</si>
  <si>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</si>
  <si>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</si>
  <si>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</si>
  <si>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</si>
  <si>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</si>
  <si>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</si>
  <si>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</si>
  <si>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</si>
  <si>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</si>
  <si>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</si>
  <si>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</si>
  <si>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</si>
  <si>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</si>
  <si>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</si>
  <si>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</si>
  <si>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</si>
  <si>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</si>
  <si>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</si>
  <si>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</si>
  <si>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</si>
  <si>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</si>
  <si>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</si>
  <si>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</si>
  <si>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</si>
  <si>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</si>
  <si>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</si>
  <si>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</si>
  <si>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</si>
  <si>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</si>
  <si>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</si>
  <si>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</si>
  <si>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</si>
  <si>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</si>
  <si>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</si>
  <si>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</si>
  <si>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</si>
  <si>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</si>
  <si>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</si>
  <si>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</si>
  <si>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</si>
  <si>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</si>
  <si>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</si>
  <si>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</si>
  <si>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</si>
  <si>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</si>
  <si>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</si>
  <si>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</si>
  <si>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</si>
  <si>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</si>
  <si>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</si>
  <si>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</si>
  <si>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</si>
  <si>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</si>
  <si>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</si>
  <si>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</si>
  <si>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</si>
  <si>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</si>
  <si>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</si>
  <si>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</si>
  <si>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</si>
  <si>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</si>
  <si>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</si>
  <si>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</si>
  <si>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</si>
  <si>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</si>
  <si>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</si>
  <si>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</si>
  <si>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</si>
  <si>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</si>
  <si>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</si>
  <si>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</si>
  <si>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</si>
  <si>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</si>
  <si>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</si>
  <si>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</si>
  <si>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</si>
  <si>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</si>
  <si>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</si>
  <si>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</si>
  <si>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</si>
  <si>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</si>
  <si>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</si>
  <si>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</si>
  <si>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</si>
  <si>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</si>
  <si>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</si>
  <si>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</si>
  <si>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</si>
  <si>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</si>
  <si>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</si>
  <si>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</si>
  <si>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</si>
  <si>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</si>
  <si>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</si>
  <si>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</si>
  <si>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</si>
  <si>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</si>
  <si>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</si>
  <si>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</si>
  <si>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</si>
  <si>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</si>
  <si>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</si>
  <si>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</si>
  <si>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</si>
  <si>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</si>
  <si>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</si>
  <si>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</si>
  <si>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</si>
  <si>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</si>
  <si>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</si>
  <si>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</si>
  <si>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</si>
  <si>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</si>
  <si>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</si>
  <si>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</si>
  <si>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</si>
  <si>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</si>
  <si>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</si>
  <si>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</si>
  <si>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</si>
  <si>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</si>
  <si>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</si>
  <si>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</si>
  <si>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</si>
  <si>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</si>
  <si>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</si>
  <si>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</si>
  <si>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</si>
  <si>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</si>
  <si>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</si>
  <si>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</si>
  <si>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</si>
  <si>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</si>
  <si>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</si>
  <si>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</si>
  <si>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</si>
  <si>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</si>
  <si>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</si>
  <si>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</si>
  <si>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</si>
  <si>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</si>
  <si>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</si>
  <si>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</si>
  <si>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</si>
  <si>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</si>
  <si>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</si>
  <si>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</si>
  <si>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</si>
  <si>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</si>
  <si>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</si>
  <si>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</si>
  <si>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</si>
  <si>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</si>
  <si>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</si>
  <si>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</si>
  <si>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</si>
  <si>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</si>
  <si>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</si>
  <si>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</si>
  <si>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</si>
  <si>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</si>
  <si>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</si>
  <si>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</si>
  <si>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</si>
  <si>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</si>
  <si>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</si>
  <si>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</si>
  <si>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</si>
  <si>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</si>
  <si>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</si>
  <si>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</si>
  <si>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</si>
  <si>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</si>
  <si>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</si>
  <si>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</si>
  <si>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</si>
  <si>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</si>
  <si>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</si>
  <si>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</si>
  <si>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</si>
  <si>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</si>
  <si>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</si>
  <si>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</si>
  <si>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</si>
  <si>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</si>
  <si>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</si>
  <si>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</si>
  <si>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</si>
  <si>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</si>
  <si>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</si>
  <si>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</si>
  <si>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</si>
  <si>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</si>
  <si>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</si>
  <si>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</si>
  <si>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</si>
  <si>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</si>
  <si>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</si>
  <si>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</si>
  <si>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</si>
  <si>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</si>
  <si>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</si>
  <si>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</si>
  <si>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</si>
  <si>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</si>
  <si>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</si>
  <si>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</si>
  <si>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</si>
  <si>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</si>
  <si>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</si>
  <si>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</si>
  <si>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</si>
  <si>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</si>
  <si>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</si>
  <si>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</si>
  <si>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</si>
  <si>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</si>
  <si>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</si>
  <si>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</si>
  <si>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</si>
  <si>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</si>
  <si>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</si>
  <si>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</si>
  <si>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</si>
  <si>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</si>
  <si>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</si>
  <si>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</si>
  <si>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</si>
  <si>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</si>
  <si>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</si>
  <si>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</si>
  <si>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</si>
  <si>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</si>
  <si>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</si>
  <si>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</si>
  <si>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</si>
  <si>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</si>
  <si>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</si>
  <si>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</si>
  <si>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</si>
  <si>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</si>
  <si>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</si>
  <si>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</si>
  <si>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</si>
  <si>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</si>
  <si>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</si>
  <si>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</si>
  <si>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</si>
  <si>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</si>
  <si>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</si>
  <si>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</si>
  <si>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</si>
  <si>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</si>
  <si>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</si>
  <si>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</si>
  <si>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</si>
  <si>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</si>
  <si>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</si>
  <si>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</si>
  <si>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</si>
  <si>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</si>
  <si>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</si>
  <si>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</si>
  <si>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</si>
  <si>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</si>
  <si>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</si>
  <si>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</si>
  <si>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</si>
  <si>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</si>
  <si>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</si>
  <si>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</si>
  <si>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</si>
  <si>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</si>
  <si>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</si>
  <si>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</si>
  <si>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</si>
  <si>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</si>
  <si>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</si>
  <si>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</si>
  <si>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</si>
  <si>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</si>
  <si>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</si>
  <si>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</si>
  <si>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</si>
  <si>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</si>
  <si>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</si>
  <si>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</si>
  <si>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</si>
  <si>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</si>
  <si>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</si>
  <si>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</si>
  <si>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</si>
  <si>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</si>
  <si>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</si>
  <si>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</si>
  <si>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</si>
  <si>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</si>
  <si>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</si>
  <si>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</si>
  <si>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</si>
  <si>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</si>
  <si>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</si>
  <si>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</si>
  <si>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</si>
  <si>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</si>
  <si>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</si>
  <si>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</si>
  <si>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</si>
  <si>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</si>
  <si>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</si>
  <si>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</si>
  <si>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</si>
  <si>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</si>
  <si>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</si>
  <si>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</si>
  <si>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</si>
  <si>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</si>
  <si>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</si>
  <si>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</si>
  <si>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</si>
  <si>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</si>
  <si>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</si>
  <si>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</si>
  <si>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</si>
  <si>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</si>
  <si>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</si>
  <si>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</si>
  <si>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</si>
  <si>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</si>
  <si>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</si>
  <si>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</si>
  <si>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</si>
  <si>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</si>
  <si>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</si>
  <si>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</si>
  <si>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</si>
  <si>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</si>
  <si>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</si>
  <si>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</si>
  <si>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</si>
  <si>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</si>
  <si>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</si>
  <si>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</si>
  <si>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</si>
  <si>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</si>
  <si>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</si>
  <si>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</si>
  <si>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</si>
  <si>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</si>
  <si>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</si>
  <si>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</si>
  <si>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</si>
  <si>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</si>
  <si>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</si>
  <si>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</si>
  <si>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</si>
  <si>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</si>
  <si>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</si>
  <si>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</si>
  <si>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</si>
  <si>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</si>
  <si>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</si>
  <si>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</si>
  <si>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</si>
  <si>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</si>
  <si>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</si>
  <si>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</si>
  <si>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</si>
  <si>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</si>
  <si>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</si>
  <si>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</si>
  <si>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</si>
  <si>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</si>
  <si>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</si>
  <si>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</si>
  <si>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</si>
  <si>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</si>
  <si>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</si>
  <si>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</si>
  <si>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</si>
  <si>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</si>
  <si>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</si>
  <si>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</si>
  <si>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</si>
  <si>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</si>
  <si>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</si>
  <si>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</si>
  <si>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</si>
  <si>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</si>
  <si>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</si>
  <si>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</si>
  <si>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</si>
  <si>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</si>
  <si>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</si>
  <si>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</si>
  <si>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</si>
  <si>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</si>
  <si>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</si>
  <si>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</si>
  <si>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</si>
  <si>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</si>
  <si>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</si>
  <si>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</si>
  <si>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</si>
  <si>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</si>
  <si>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</si>
  <si>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</si>
  <si>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</si>
  <si>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</si>
  <si>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</si>
  <si>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</si>
  <si>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</si>
  <si>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</si>
  <si>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</si>
  <si>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</si>
  <si>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</si>
  <si>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</si>
  <si>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</si>
  <si>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</si>
  <si>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</si>
  <si>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</si>
  <si>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</si>
  <si>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</si>
  <si>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</si>
  <si>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</si>
  <si>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</si>
  <si>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</si>
  <si>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</si>
  <si>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</si>
  <si>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</si>
  <si>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</si>
  <si>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</si>
  <si>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</si>
  <si>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</si>
  <si>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</si>
  <si>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</si>
  <si>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</si>
  <si>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</si>
  <si>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</si>
  <si>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</si>
  <si>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</si>
  <si>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</si>
  <si>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</si>
  <si>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</si>
  <si>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</si>
  <si>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</si>
  <si>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</si>
  <si>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</si>
  <si>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</si>
  <si>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</si>
  <si>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</si>
  <si>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</si>
  <si>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</si>
  <si>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</si>
  <si>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</si>
  <si>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</si>
  <si>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</si>
  <si>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</si>
  <si>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</si>
  <si>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</si>
  <si>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</si>
  <si>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</si>
  <si>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</si>
  <si>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</si>
  <si>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</si>
  <si>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</si>
  <si>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</si>
  <si>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</si>
  <si>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</si>
  <si>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</si>
  <si>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</si>
  <si>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</si>
  <si>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</si>
  <si>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</si>
  <si>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</si>
  <si>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</si>
  <si>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</si>
  <si>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</si>
  <si>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</si>
  <si>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</si>
  <si>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</si>
  <si>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</si>
  <si>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</si>
  <si>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</si>
  <si>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</si>
  <si>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</si>
  <si>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</si>
  <si>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</si>
  <si>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</si>
  <si>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</si>
  <si>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</si>
  <si>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</si>
  <si>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</si>
  <si>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</si>
  <si>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</si>
  <si>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</si>
  <si>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</si>
  <si>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</si>
  <si>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</si>
  <si>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</si>
  <si>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</si>
  <si>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</si>
  <si>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</si>
  <si>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</si>
  <si>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</si>
  <si>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</si>
  <si>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</si>
  <si>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</si>
  <si>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</si>
  <si>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</si>
  <si>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</si>
  <si>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</si>
  <si>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</si>
  <si>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</si>
  <si>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</si>
  <si>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</si>
  <si>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</si>
  <si>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</si>
  <si>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</si>
  <si>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</si>
  <si>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</si>
  <si>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</si>
  <si>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</si>
  <si>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</si>
  <si>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</si>
  <si>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</si>
  <si>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</si>
  <si>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</si>
  <si>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</si>
  <si>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</si>
  <si>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</si>
  <si>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</si>
  <si>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</si>
  <si>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</si>
  <si>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</si>
  <si>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</si>
  <si>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</si>
  <si>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</si>
  <si>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</si>
  <si>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</si>
  <si>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</si>
  <si>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</si>
  <si>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</si>
  <si>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</si>
  <si>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</si>
  <si>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</si>
  <si>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</si>
  <si>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</si>
  <si>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</si>
  <si>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</si>
  <si>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</si>
  <si>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</si>
  <si>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</si>
  <si>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</si>
  <si>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</si>
  <si>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</si>
  <si>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</si>
  <si>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</si>
  <si>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</si>
  <si>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</si>
  <si>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</si>
  <si>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</si>
  <si>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</si>
  <si>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</si>
  <si>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</si>
  <si>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</si>
  <si>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</si>
  <si>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</si>
  <si>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</si>
  <si>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</si>
  <si>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</si>
  <si>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</si>
  <si>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</si>
  <si>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</si>
  <si>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</si>
  <si>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</si>
  <si>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</si>
  <si>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</si>
  <si>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</si>
  <si>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</si>
  <si>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</si>
  <si>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</si>
  <si>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</si>
  <si>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</si>
  <si>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</si>
  <si>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</si>
  <si>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</si>
  <si>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</si>
  <si>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</si>
  <si>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</si>
  <si>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</si>
  <si>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</si>
  <si>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</si>
  <si>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</si>
  <si>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</si>
  <si>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</si>
  <si>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</si>
  <si>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</si>
  <si>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</si>
  <si>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</si>
  <si>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</si>
  <si>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</si>
  <si>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</si>
  <si>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</si>
  <si>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</si>
  <si>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</si>
  <si>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</si>
  <si>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</si>
  <si>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</si>
  <si>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</si>
  <si>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</si>
  <si>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</si>
  <si>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</si>
  <si>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</si>
  <si>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</si>
  <si>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</si>
  <si>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</si>
  <si>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</si>
  <si>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</si>
  <si>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</si>
  <si>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</si>
  <si>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</si>
  <si>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</si>
  <si>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</si>
  <si>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</si>
  <si>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</si>
  <si>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</si>
  <si>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</si>
  <si>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</si>
  <si>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</si>
  <si>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</si>
  <si>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</si>
  <si>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</si>
  <si>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</si>
  <si>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</si>
  <si>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</si>
  <si>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</si>
  <si>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</si>
  <si>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</si>
  <si>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</si>
  <si>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</si>
  <si>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</si>
  <si>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</si>
  <si>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</si>
  <si>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</si>
  <si>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</si>
  <si>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</si>
  <si>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</si>
  <si>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</si>
  <si>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</si>
  <si>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</si>
  <si>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</si>
  <si>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</si>
  <si>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</si>
  <si>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</si>
  <si>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</si>
  <si>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</si>
  <si>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</si>
  <si>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</si>
  <si>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</si>
  <si>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</si>
  <si>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</si>
  <si>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</si>
  <si>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</si>
  <si>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</si>
  <si>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</si>
  <si>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</si>
  <si>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</si>
  <si>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</si>
  <si>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</si>
  <si>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</si>
  <si>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</si>
  <si>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</si>
  <si>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</si>
  <si>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</si>
  <si>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</si>
  <si>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</si>
  <si>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</si>
  <si>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</si>
  <si>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</si>
  <si>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</si>
  <si>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</si>
  <si>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</si>
  <si>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</si>
  <si>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</si>
  <si>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</si>
  <si>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</si>
  <si>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</si>
  <si>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</si>
  <si>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</si>
  <si>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</si>
  <si>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</si>
  <si>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</si>
  <si>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</si>
  <si>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</si>
  <si>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</si>
  <si>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</si>
  <si>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</si>
  <si>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</si>
  <si>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</si>
  <si>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</si>
  <si>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</si>
  <si>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</si>
  <si>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</si>
  <si>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</si>
  <si>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</si>
  <si>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</si>
  <si>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</si>
  <si>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</si>
  <si>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</si>
  <si>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</si>
  <si>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</si>
  <si>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</si>
  <si>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</si>
  <si>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</si>
  <si>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</si>
  <si>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</si>
  <si>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</si>
  <si>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</si>
  <si>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</si>
  <si>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</si>
  <si>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</si>
  <si>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</si>
  <si>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</si>
  <si>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</si>
  <si>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</si>
  <si>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</si>
  <si>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</si>
  <si>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</si>
  <si>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</si>
  <si>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</si>
  <si>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</si>
  <si>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</si>
  <si>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</si>
  <si>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</si>
  <si>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</si>
  <si>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</si>
  <si>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</si>
  <si>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</si>
  <si>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</si>
  <si>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</si>
  <si>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</si>
  <si>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</si>
  <si>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</si>
  <si>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</si>
  <si>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</si>
  <si>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</si>
  <si>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</si>
  <si>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</si>
  <si>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</si>
  <si>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</si>
  <si>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</si>
  <si>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</si>
  <si>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</si>
  <si>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</si>
  <si>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</si>
  <si>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</si>
  <si>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</si>
  <si>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</si>
  <si>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</si>
  <si>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</si>
  <si>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</si>
  <si>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</si>
  <si>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</si>
  <si>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</si>
  <si>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</si>
  <si>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</si>
  <si>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</si>
  <si>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</si>
  <si>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</si>
  <si>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</si>
  <si>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</si>
  <si>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</si>
  <si>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</si>
  <si>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</si>
  <si>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</si>
  <si>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</si>
  <si>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</si>
  <si>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</si>
  <si>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</si>
  <si>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</si>
  <si>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</si>
  <si>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</si>
  <si>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</si>
  <si>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</si>
  <si>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</si>
  <si>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</si>
  <si>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</si>
  <si>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</si>
  <si>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</si>
  <si>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</si>
  <si>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</si>
  <si>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</si>
  <si>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</si>
  <si>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</si>
  <si>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</si>
  <si>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</si>
  <si>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</si>
  <si>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</si>
  <si>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</si>
  <si>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</si>
  <si>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</si>
  <si>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</si>
  <si>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</si>
  <si>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</si>
  <si>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</si>
  <si>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</si>
  <si>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</si>
  <si>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</si>
  <si>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</si>
  <si>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</si>
  <si>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</si>
  <si>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</si>
  <si>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</si>
  <si>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</si>
  <si>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</si>
  <si>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</si>
  <si>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</si>
  <si>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</si>
  <si>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</si>
  <si>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</si>
  <si>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</si>
  <si>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</si>
  <si>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</si>
  <si>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</si>
  <si>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</si>
  <si>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</si>
  <si>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</si>
  <si>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</si>
  <si>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</si>
  <si>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</si>
  <si>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</si>
  <si>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</si>
  <si>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</si>
  <si>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</si>
  <si>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</si>
  <si>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</si>
  <si>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</si>
  <si>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</si>
  <si>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</si>
  <si>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</si>
  <si>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</si>
  <si>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</si>
  <si>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</si>
  <si>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</si>
  <si>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</si>
  <si>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</si>
  <si>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</si>
  <si>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</si>
  <si>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</si>
  <si>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</si>
  <si>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</si>
  <si>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</si>
  <si>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</si>
  <si>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</si>
  <si>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</si>
  <si>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</si>
  <si>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</si>
  <si>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</si>
  <si>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</si>
  <si>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</si>
  <si>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</si>
  <si>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</si>
  <si>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</si>
  <si>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</si>
  <si>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</si>
  <si>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</si>
  <si>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</si>
  <si>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</si>
  <si>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</si>
  <si>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</si>
  <si>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</si>
  <si>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</si>
  <si>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</si>
  <si>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</si>
  <si>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</si>
  <si>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</si>
  <si>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</si>
  <si>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</si>
  <si>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</si>
  <si>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</si>
  <si>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</si>
  <si>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</si>
  <si>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</si>
  <si>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</si>
  <si>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</si>
  <si>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</si>
  <si>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</si>
  <si>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</si>
  <si>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</si>
  <si>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</si>
  <si>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</si>
  <si>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</si>
  <si>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</si>
  <si>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</si>
  <si>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</si>
  <si>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</si>
  <si>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</si>
  <si>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</si>
  <si>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</si>
  <si>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</si>
  <si>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</si>
  <si>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</si>
  <si>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</si>
  <si>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</si>
  <si>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</si>
  <si>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</si>
  <si>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</si>
  <si>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</si>
  <si>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</si>
  <si>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</si>
  <si>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</si>
  <si>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</si>
  <si>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</si>
  <si>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</si>
  <si>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</si>
  <si>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</si>
  <si>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</si>
  <si>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</si>
  <si>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</si>
  <si>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</si>
  <si>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</si>
  <si>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</si>
  <si>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</si>
  <si>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</si>
  <si>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</si>
  <si>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</si>
  <si>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</si>
  <si>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</si>
  <si>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</si>
  <si>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</si>
  <si>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</si>
  <si>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</si>
  <si>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</si>
  <si>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</si>
  <si>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</si>
  <si>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</si>
  <si>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</si>
  <si>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</si>
  <si>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</si>
  <si>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</si>
  <si>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</si>
  <si>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</si>
  <si>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</si>
  <si>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</si>
  <si>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</si>
  <si>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</si>
  <si>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</si>
  <si>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</si>
  <si>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</si>
  <si>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</si>
  <si>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</si>
  <si>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</si>
  <si>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</si>
  <si>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</si>
  <si>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</si>
  <si>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</si>
  <si>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</si>
  <si>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</si>
  <si>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</si>
  <si>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</si>
  <si>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</si>
  <si>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</si>
  <si>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</si>
  <si>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</si>
  <si>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</si>
  <si>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</si>
  <si>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</si>
  <si>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</si>
  <si>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</si>
  <si>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</si>
  <si>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</si>
  <si>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</si>
  <si>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</si>
  <si>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</si>
  <si>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</si>
  <si>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</si>
  <si>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</si>
  <si>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</si>
  <si>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</si>
  <si>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</si>
  <si>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</si>
  <si>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</si>
  <si>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</si>
  <si>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</si>
  <si>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</si>
  <si>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</si>
  <si>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</si>
  <si>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</si>
  <si>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</si>
  <si>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</si>
  <si>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</si>
  <si>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</si>
  <si>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</si>
  <si>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</si>
  <si>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</si>
  <si>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</si>
  <si>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</si>
  <si>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</si>
  <si>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</si>
  <si>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</si>
  <si>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</si>
  <si>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</si>
  <si>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</si>
  <si>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</si>
  <si>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</si>
  <si>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</si>
  <si>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</si>
  <si>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</si>
  <si>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</si>
  <si>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</si>
  <si>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</si>
  <si>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</si>
  <si>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</si>
  <si>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</si>
  <si>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</si>
  <si>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</si>
  <si>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</si>
  <si>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</si>
  <si>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</si>
  <si>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</si>
  <si>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</si>
  <si>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</si>
  <si>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</si>
  <si>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</si>
  <si>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</si>
  <si>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</si>
  <si>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</si>
  <si>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</si>
  <si>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</si>
  <si>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</si>
  <si>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</si>
  <si>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</si>
  <si>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</si>
  <si>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</si>
  <si>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</si>
  <si>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</si>
  <si>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</si>
  <si>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</si>
  <si>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</si>
  <si>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</si>
  <si>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</si>
  <si>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</si>
  <si>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</si>
  <si>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</si>
  <si>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</si>
  <si>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</si>
  <si>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</si>
  <si>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</si>
  <si>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</si>
  <si>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</si>
  <si>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</si>
  <si>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</si>
  <si>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</si>
  <si>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</si>
  <si>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</si>
  <si>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</si>
  <si>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</si>
  <si>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</si>
  <si>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</si>
  <si>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</si>
  <si>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</si>
  <si>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</si>
  <si>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</si>
  <si>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</si>
  <si>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</si>
  <si>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</si>
  <si>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</si>
  <si>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</si>
  <si>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</si>
  <si>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</si>
  <si>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</si>
  <si>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</si>
  <si>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</si>
  <si>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</si>
  <si>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</si>
  <si>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</si>
  <si>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</si>
  <si>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</si>
  <si>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</si>
  <si>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</si>
  <si>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</si>
  <si>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</si>
  <si>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</si>
  <si>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</si>
  <si>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</si>
  <si>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</si>
  <si>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</si>
  <si>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</si>
  <si>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</si>
  <si>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</si>
  <si>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</si>
  <si>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</si>
  <si>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</si>
  <si>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</si>
  <si>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</si>
  <si>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</si>
  <si>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</si>
  <si>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</si>
  <si>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</si>
  <si>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</si>
  <si>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</si>
  <si>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</si>
  <si>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</si>
  <si>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</si>
  <si>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</si>
  <si>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</si>
  <si>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</si>
  <si>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</si>
  <si>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</si>
  <si>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</si>
  <si>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</si>
  <si>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</si>
  <si>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</si>
  <si>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</si>
  <si>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</si>
  <si>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</si>
  <si>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</si>
  <si>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</si>
  <si>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</si>
  <si>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</si>
  <si>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</si>
  <si>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</si>
  <si>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</si>
  <si>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</si>
  <si>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</si>
  <si>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</si>
  <si>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</si>
  <si>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</si>
  <si>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</si>
  <si>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</si>
  <si>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</si>
  <si>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</si>
  <si>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</si>
  <si>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</si>
  <si>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</si>
  <si>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</si>
  <si>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</si>
  <si>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</si>
  <si>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</si>
  <si>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</si>
  <si>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</si>
  <si>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</si>
  <si>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</si>
  <si>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</si>
  <si>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</si>
  <si>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</si>
  <si>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</si>
  <si>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</si>
  <si>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</si>
  <si>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</si>
  <si>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</si>
  <si>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</si>
  <si>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</si>
  <si>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</si>
  <si>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</si>
  <si>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</si>
  <si>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</si>
  <si>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</si>
  <si>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</si>
  <si>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</si>
  <si>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</si>
  <si>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</si>
  <si>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</si>
  <si>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</si>
  <si>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</si>
  <si>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</si>
  <si>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</si>
  <si>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</si>
  <si>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</si>
  <si>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</si>
  <si>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</si>
  <si>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</si>
  <si>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</si>
  <si>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</si>
  <si>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</si>
  <si>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</si>
  <si>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</si>
  <si>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</si>
  <si>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</si>
  <si>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</si>
  <si>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</si>
  <si>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</si>
  <si>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</si>
  <si>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</si>
  <si>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</si>
  <si>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</si>
  <si>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</si>
  <si>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</si>
  <si>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</si>
  <si>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</si>
  <si>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</si>
  <si>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</si>
  <si>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</si>
  <si>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</si>
  <si>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</si>
  <si>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</si>
  <si>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</si>
  <si>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</si>
  <si>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</si>
  <si>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</si>
  <si>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</si>
  <si>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</si>
  <si>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</si>
  <si>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</si>
  <si>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</si>
  <si>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</si>
  <si>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</si>
  <si>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</si>
  <si>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</si>
  <si>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</si>
  <si>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</si>
  <si>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</si>
  <si>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</si>
  <si>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</si>
  <si>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</si>
  <si>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</si>
  <si>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</si>
  <si>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</si>
  <si>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</si>
  <si>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</si>
  <si>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</si>
  <si>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</si>
  <si>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</si>
  <si>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</si>
  <si>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</si>
  <si>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</si>
  <si>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</si>
  <si>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</si>
  <si>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</si>
  <si>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</si>
  <si>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</si>
  <si>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</si>
  <si>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</si>
  <si>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</si>
  <si>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</si>
  <si>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</si>
  <si>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</si>
  <si>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</si>
  <si>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</si>
  <si>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</si>
  <si>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</si>
  <si>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</si>
  <si>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</si>
  <si>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</si>
  <si>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</si>
  <si>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</si>
  <si>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</si>
  <si>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</si>
  <si>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</si>
  <si>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</si>
  <si>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</si>
  <si>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</si>
  <si>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</si>
  <si>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</si>
  <si>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</si>
  <si>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</si>
  <si>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</si>
  <si>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</si>
  <si>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</si>
  <si>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</si>
  <si>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</si>
  <si>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</si>
  <si>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</si>
  <si>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</si>
  <si>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</si>
  <si>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</si>
  <si>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</si>
  <si>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</si>
  <si>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</si>
  <si>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</si>
  <si>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</si>
  <si>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</si>
  <si>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</si>
  <si>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</si>
  <si>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</si>
  <si>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</si>
  <si>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</si>
  <si>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</si>
  <si>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</si>
  <si>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</si>
  <si>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</si>
  <si>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</si>
  <si>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</si>
  <si>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</si>
  <si>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</si>
  <si>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</si>
  <si>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</si>
  <si>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</si>
  <si>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</si>
  <si>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</si>
  <si>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</si>
  <si>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</si>
  <si>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</si>
  <si>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</si>
  <si>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</si>
  <si>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</si>
  <si>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</si>
  <si>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</si>
  <si>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</si>
  <si>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</si>
  <si>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</si>
  <si>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</si>
  <si>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</si>
  <si>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</si>
  <si>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</si>
  <si>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</si>
  <si>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</si>
  <si>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</si>
  <si>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</si>
  <si>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</si>
  <si>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</si>
  <si>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</si>
  <si>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</si>
  <si>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</si>
  <si>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</si>
  <si>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</si>
  <si>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</si>
  <si>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</si>
  <si>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</si>
  <si>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</si>
  <si>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</si>
  <si>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</si>
  <si>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</si>
  <si>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</si>
  <si>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</si>
  <si>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</si>
  <si>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</si>
  <si>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</si>
  <si>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</si>
  <si>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</si>
  <si>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</si>
  <si>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</si>
  <si>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</si>
  <si>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</si>
  <si>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</si>
  <si>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</si>
  <si>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</si>
  <si>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</si>
  <si>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</si>
  <si>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</si>
  <si>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</si>
  <si>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</si>
  <si>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</si>
  <si>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</si>
  <si>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</si>
  <si>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</si>
  <si>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</si>
  <si>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</si>
  <si>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</si>
  <si>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</si>
  <si>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</si>
  <si>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</si>
  <si>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</si>
  <si>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</si>
  <si>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</si>
  <si>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</si>
  <si>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</si>
  <si>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</si>
  <si>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</si>
  <si>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</si>
  <si>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</si>
  <si>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</si>
  <si>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</si>
  <si>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</si>
  <si>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</si>
  <si>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</si>
  <si>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</si>
  <si>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</si>
  <si>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</si>
  <si>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</si>
  <si>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</si>
  <si>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</si>
  <si>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</si>
  <si>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</si>
  <si>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</si>
  <si>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</si>
  <si>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</si>
  <si>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</si>
  <si>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</si>
  <si>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</si>
  <si>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</si>
  <si>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</si>
  <si>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</si>
  <si>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</si>
  <si>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</si>
  <si>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</si>
  <si>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</si>
  <si>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</si>
  <si>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</si>
  <si>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</si>
  <si>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</si>
  <si>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</si>
  <si>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</si>
  <si>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</si>
  <si>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</si>
  <si>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</si>
  <si>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</si>
  <si>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</si>
  <si>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</si>
  <si>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</si>
  <si>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</si>
  <si>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</si>
  <si>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</si>
  <si>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</si>
  <si>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</si>
  <si>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</si>
  <si>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</si>
  <si>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</si>
  <si>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</si>
  <si>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</si>
  <si>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</si>
  <si>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</si>
  <si>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</si>
  <si>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</si>
  <si>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</si>
  <si>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</si>
  <si>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</si>
  <si>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</si>
  <si>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</si>
  <si>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</si>
  <si>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</si>
  <si>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</si>
  <si>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</si>
  <si>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</si>
  <si>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</si>
  <si>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</si>
  <si>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</si>
  <si>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</si>
  <si>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</si>
  <si>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</si>
  <si>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</si>
  <si>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</si>
  <si>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</si>
  <si>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</si>
  <si>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</si>
  <si>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</si>
  <si>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</si>
  <si>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</si>
  <si>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</si>
  <si>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</si>
  <si>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</si>
  <si>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</si>
  <si>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</si>
  <si>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</si>
  <si>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</si>
  <si>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</si>
  <si>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</si>
  <si>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</si>
  <si>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</si>
  <si>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</si>
  <si>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</si>
  <si>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</si>
  <si>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</si>
  <si>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</si>
  <si>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</si>
  <si>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</si>
  <si>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</si>
  <si>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</si>
  <si>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</si>
  <si>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</si>
  <si>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</si>
  <si>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</si>
  <si>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</si>
  <si>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</si>
  <si>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</si>
  <si>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</si>
  <si>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</si>
  <si>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</si>
  <si>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</si>
  <si>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</si>
  <si>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</si>
  <si>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</si>
  <si>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</si>
  <si>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</si>
  <si>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</si>
  <si>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</si>
  <si>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</si>
  <si>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</si>
  <si>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</si>
  <si>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</si>
  <si>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</si>
  <si>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</si>
  <si>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</si>
  <si>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</si>
  <si>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</si>
  <si>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</si>
  <si>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</si>
  <si>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</si>
  <si>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</si>
  <si>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</si>
  <si>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</si>
  <si>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</si>
  <si>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</si>
  <si>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</si>
  <si>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</si>
  <si>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</si>
  <si>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</si>
  <si>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</si>
  <si>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</si>
  <si>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</si>
  <si>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</si>
  <si>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</si>
  <si>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</si>
  <si>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</si>
  <si>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</si>
  <si>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</si>
  <si>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</si>
  <si>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</si>
  <si>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</si>
  <si>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</si>
  <si>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</si>
  <si>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</si>
  <si>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</si>
  <si>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</si>
  <si>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</si>
  <si>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</si>
  <si>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</si>
  <si>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</si>
  <si>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</si>
  <si>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</si>
  <si>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</si>
  <si>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</si>
  <si>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</si>
  <si>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</si>
  <si>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</si>
  <si>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</si>
  <si>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</si>
  <si>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</si>
  <si>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</si>
  <si>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</si>
  <si>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</si>
  <si>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</si>
  <si>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</si>
  <si>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</si>
  <si>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</si>
  <si>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</si>
  <si>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</si>
  <si>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</si>
  <si>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</si>
  <si>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</si>
  <si>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</si>
  <si>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</si>
  <si>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</si>
  <si>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</si>
  <si>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</si>
  <si>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</si>
  <si>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</si>
  <si>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</si>
  <si>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</si>
  <si>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</si>
  <si>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</si>
  <si>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</si>
  <si>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</si>
  <si>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</si>
  <si>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</si>
  <si>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</si>
  <si>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</si>
  <si>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</si>
  <si>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</si>
  <si>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</si>
  <si>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</si>
  <si>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</si>
  <si>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</si>
  <si>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</si>
  <si>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</si>
  <si>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</si>
  <si>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</si>
  <si>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</si>
  <si>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</si>
  <si>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</si>
  <si>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</si>
  <si>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</si>
  <si>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</si>
  <si>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</si>
  <si>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</si>
  <si>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</si>
  <si>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</si>
  <si>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</si>
  <si>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</si>
  <si>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</si>
  <si>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</si>
  <si>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</si>
  <si>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</si>
  <si>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</si>
  <si>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</si>
  <si>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</si>
  <si>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</si>
  <si>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</si>
  <si>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</si>
  <si>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</si>
  <si>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</si>
  <si>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</si>
  <si>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</si>
  <si>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</si>
  <si>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</si>
  <si>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</si>
  <si>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</si>
  <si>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</si>
  <si>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</si>
  <si>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</si>
  <si>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</si>
  <si>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</si>
  <si>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</si>
  <si>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</si>
  <si>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</si>
  <si>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</si>
  <si>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</si>
  <si>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</si>
  <si>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</si>
  <si>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</si>
  <si>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</si>
  <si>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</si>
  <si>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</si>
  <si>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</si>
  <si>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</si>
  <si>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</si>
  <si>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</si>
  <si>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</si>
  <si>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</si>
  <si>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</si>
  <si>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</si>
  <si>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</si>
  <si>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</si>
  <si>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</si>
  <si>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</si>
  <si>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</si>
  <si>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</si>
  <si>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</si>
  <si>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</si>
  <si>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</si>
  <si>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</si>
  <si>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</si>
  <si>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</si>
  <si>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</si>
  <si>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</si>
  <si>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</si>
  <si>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</si>
  <si>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</si>
  <si>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</si>
  <si>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</si>
  <si>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</si>
  <si>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</si>
  <si>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</si>
  <si>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</si>
  <si>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</si>
  <si>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</si>
  <si>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</si>
  <si>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</si>
  <si>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</si>
  <si>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</si>
  <si>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</si>
  <si>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</si>
  <si>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</si>
  <si>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</si>
  <si>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</si>
  <si>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</si>
  <si>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</si>
  <si>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</si>
  <si>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</si>
  <si>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</si>
  <si>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</si>
  <si>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</si>
  <si>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</si>
  <si>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</si>
  <si>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</si>
  <si>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</si>
  <si>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</si>
  <si>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</si>
  <si>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</si>
  <si>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</si>
  <si>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</si>
  <si>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</si>
  <si>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</si>
  <si>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</si>
  <si>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</si>
  <si>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</si>
  <si>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</si>
  <si>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</si>
  <si>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</si>
  <si>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</si>
  <si>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</si>
  <si>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</si>
  <si>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</si>
  <si>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</si>
  <si>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</si>
  <si>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</si>
  <si>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</si>
  <si>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</si>
  <si>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</si>
  <si>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</si>
  <si>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</si>
  <si>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</si>
  <si>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</si>
  <si>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</si>
  <si>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</si>
  <si>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</si>
  <si>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</si>
  <si>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</si>
  <si>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</si>
  <si>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</si>
  <si>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</si>
  <si>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</si>
  <si>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</si>
  <si>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</si>
  <si>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</si>
  <si>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</si>
  <si>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</si>
  <si>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</si>
  <si>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</si>
  <si>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</si>
  <si>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</si>
  <si>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</si>
  <si>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</si>
  <si>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</si>
  <si>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</si>
  <si>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</si>
  <si>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</si>
  <si>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</si>
  <si>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</si>
  <si>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</si>
  <si>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</si>
  <si>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</si>
  <si>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</si>
  <si>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</si>
  <si>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</si>
  <si>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</si>
  <si>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</si>
  <si>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</si>
  <si>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</si>
  <si>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</si>
  <si>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</si>
  <si>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</si>
  <si>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</si>
  <si>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</si>
  <si>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</si>
  <si>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</si>
  <si>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</si>
  <si>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</si>
  <si>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</si>
  <si>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</si>
  <si>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</si>
  <si>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</si>
  <si>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</si>
  <si>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</si>
  <si>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</si>
  <si>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</si>
  <si>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</si>
  <si>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</si>
  <si>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</si>
  <si>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</si>
  <si>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</si>
  <si>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</si>
  <si>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</si>
  <si>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</si>
  <si>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</si>
  <si>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</si>
  <si>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</si>
  <si>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</si>
  <si>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</si>
  <si>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</si>
  <si>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</si>
  <si>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</si>
  <si>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</si>
  <si>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</si>
  <si>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</si>
  <si>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</si>
  <si>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</si>
  <si>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</si>
  <si>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</si>
  <si>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</si>
  <si>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</si>
  <si>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</si>
  <si>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</si>
  <si>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</si>
  <si>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</si>
  <si>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</si>
  <si>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</si>
  <si>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</si>
  <si>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</si>
  <si>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</si>
  <si>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</si>
  <si>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</si>
  <si>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</si>
  <si>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</si>
  <si>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</si>
  <si>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</si>
  <si>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</si>
  <si>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</si>
  <si>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</si>
  <si>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</si>
  <si>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</si>
  <si>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</si>
  <si>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</si>
  <si>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</si>
  <si>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</si>
  <si>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</si>
  <si>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</si>
  <si>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</si>
  <si>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</si>
  <si>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</si>
  <si>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</si>
  <si>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</si>
  <si>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</si>
  <si>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</si>
  <si>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</si>
  <si>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</si>
  <si>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</si>
  <si>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</si>
  <si>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</si>
  <si>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</si>
  <si>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</si>
  <si>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</si>
  <si>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</si>
  <si>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</si>
  <si>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</si>
  <si>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</si>
  <si>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</si>
  <si>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</si>
  <si>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</si>
  <si>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</si>
  <si>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</si>
  <si>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</si>
  <si>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</si>
  <si>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</si>
  <si>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</si>
  <si>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</si>
  <si>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</si>
  <si>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</si>
  <si>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</si>
  <si>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</si>
  <si>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</si>
  <si>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</si>
  <si>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</si>
  <si>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</si>
  <si>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</si>
  <si>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</si>
  <si>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</si>
  <si>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</si>
  <si>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</si>
  <si>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</si>
  <si>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</si>
  <si>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</si>
  <si>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</si>
  <si>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</si>
  <si>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</si>
  <si>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</si>
  <si>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</si>
  <si>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</si>
  <si>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</si>
  <si>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</si>
  <si>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</si>
  <si>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</si>
  <si>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</si>
  <si>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</si>
  <si>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</si>
  <si>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</si>
  <si>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</si>
  <si>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</si>
  <si>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</si>
  <si>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</si>
  <si>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</si>
  <si>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</si>
  <si>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</si>
  <si>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</si>
  <si>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</si>
  <si>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</si>
  <si>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</si>
  <si>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</si>
  <si>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</si>
  <si>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</si>
  <si>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</si>
  <si>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</si>
  <si>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</si>
  <si>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</si>
  <si>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</si>
  <si>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</si>
  <si>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</si>
  <si>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</si>
  <si>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</si>
  <si>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</si>
  <si>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</si>
  <si>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</si>
  <si>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</si>
  <si>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</si>
  <si>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</si>
  <si>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</si>
  <si>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</si>
  <si>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</si>
  <si>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</si>
  <si>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</si>
  <si>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</si>
  <si>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</si>
  <si>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</si>
  <si>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</si>
  <si>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</si>
  <si>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</si>
  <si>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</si>
  <si>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</si>
  <si>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</si>
  <si>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</si>
  <si>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</si>
  <si>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</si>
  <si>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</si>
  <si>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</si>
  <si>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</si>
  <si>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</si>
  <si>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</si>
  <si>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</si>
  <si>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</si>
  <si>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</si>
  <si>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</si>
  <si>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</si>
  <si>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</si>
  <si>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</si>
  <si>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</si>
  <si>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</si>
  <si>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</si>
  <si>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</si>
  <si>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</si>
  <si>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</si>
  <si>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</si>
  <si>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</si>
  <si>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</si>
  <si>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</si>
  <si>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</si>
  <si>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</si>
  <si>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</si>
  <si>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</si>
  <si>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</si>
  <si>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</si>
  <si>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</si>
  <si>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</si>
  <si>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</si>
  <si>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</si>
  <si>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</si>
  <si>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</si>
  <si>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</si>
  <si>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</si>
  <si>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</si>
  <si>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</si>
  <si>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</si>
  <si>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</si>
  <si>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</si>
  <si>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</si>
  <si>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</si>
  <si>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</si>
  <si>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</si>
  <si>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</si>
  <si>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</si>
  <si>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</si>
  <si>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</si>
  <si>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</si>
  <si>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</si>
  <si>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</si>
  <si>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</si>
  <si>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</si>
  <si>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</si>
  <si>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</si>
  <si>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</si>
  <si>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</si>
  <si>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</si>
  <si>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</si>
  <si>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</si>
  <si>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</si>
  <si>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</si>
  <si>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</si>
  <si>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</si>
  <si>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</si>
  <si>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</si>
  <si>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</si>
  <si>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</si>
  <si>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</si>
  <si>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</si>
  <si>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</si>
  <si>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</si>
  <si>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</si>
  <si>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</si>
  <si>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</si>
  <si>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</si>
  <si>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</si>
  <si>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</si>
  <si>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</si>
  <si>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</si>
  <si>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</si>
  <si>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</si>
  <si>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</si>
  <si>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</si>
  <si>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</si>
  <si>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</si>
  <si>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</si>
  <si>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</si>
  <si>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</si>
  <si>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</si>
  <si>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</si>
  <si>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</si>
  <si>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</si>
  <si>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</si>
  <si>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</si>
  <si>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</si>
  <si>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</si>
  <si>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</si>
  <si>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</si>
  <si>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</si>
  <si>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</si>
  <si>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</si>
  <si>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</si>
  <si>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</si>
  <si>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</si>
  <si>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</si>
  <si>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</si>
  <si>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</si>
  <si>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</si>
  <si>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</si>
  <si>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</si>
  <si>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</si>
  <si>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</si>
  <si>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</si>
  <si>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</si>
  <si>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</si>
  <si>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</si>
  <si>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</si>
  <si>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</si>
  <si>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</si>
  <si>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</si>
  <si>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</si>
  <si>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</si>
  <si>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</si>
  <si>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</si>
  <si>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</si>
  <si>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</si>
  <si>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</si>
  <si>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</si>
  <si>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</si>
  <si>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</si>
  <si>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</si>
  <si>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</si>
  <si>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</si>
  <si>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</si>
  <si>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</si>
  <si>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</si>
  <si>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</si>
  <si>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</si>
  <si>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</si>
  <si>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</si>
  <si>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</si>
  <si>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</si>
  <si>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</si>
  <si>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</si>
  <si>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</si>
  <si>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</si>
  <si>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</si>
  <si>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</si>
  <si>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</si>
  <si>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</si>
  <si>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</si>
  <si>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</si>
  <si>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</si>
  <si>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</si>
  <si>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</si>
  <si>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</si>
  <si>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</si>
  <si>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</si>
  <si>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</si>
  <si>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</si>
  <si>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</si>
  <si>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</si>
  <si>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</si>
  <si>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</si>
  <si>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</si>
  <si>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</si>
  <si>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</si>
  <si>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</si>
  <si>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</si>
  <si>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</si>
  <si>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</si>
  <si>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</si>
  <si>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</si>
  <si>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</si>
  <si>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</si>
  <si>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</si>
  <si>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</si>
  <si>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</si>
  <si>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</si>
  <si>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</si>
  <si>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</si>
  <si>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</si>
  <si>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</si>
  <si>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</si>
  <si>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</si>
  <si>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</si>
  <si>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</si>
  <si>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</si>
  <si>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</si>
  <si>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</si>
  <si>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</si>
  <si>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</si>
  <si>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</si>
  <si>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</si>
  <si>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</si>
  <si>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</si>
  <si>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</si>
  <si>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</si>
  <si>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</si>
  <si>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</si>
  <si>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</si>
  <si>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</si>
  <si>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</si>
  <si>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</si>
  <si>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</si>
  <si>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</si>
  <si>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</si>
  <si>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</si>
  <si>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</si>
  <si>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</si>
  <si>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</si>
  <si>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</si>
  <si>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</si>
  <si>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</si>
  <si>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</si>
  <si>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</si>
  <si>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</si>
  <si>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</si>
  <si>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</si>
  <si>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</si>
  <si>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</si>
  <si>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</si>
  <si>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</si>
  <si>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</si>
  <si>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</si>
  <si>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</si>
  <si>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</si>
  <si>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</si>
  <si>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</si>
  <si>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</si>
  <si>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</si>
  <si>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</si>
  <si>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</si>
  <si>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</si>
  <si>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</si>
  <si>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</si>
  <si>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</si>
  <si>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</si>
  <si>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</si>
  <si>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</si>
  <si>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</si>
  <si>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</si>
  <si>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</si>
  <si>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</si>
  <si>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</si>
  <si>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</si>
  <si>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</si>
  <si>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</si>
  <si>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</si>
  <si>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</si>
  <si>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</si>
  <si>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</si>
  <si>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</si>
  <si>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</si>
  <si>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</si>
  <si>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</si>
  <si>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</si>
  <si>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</si>
  <si>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</si>
  <si>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</si>
  <si>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</si>
  <si>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</si>
  <si>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</si>
  <si>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</si>
  <si>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</si>
  <si>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</si>
  <si>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</si>
  <si>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</si>
  <si>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</si>
  <si>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</si>
  <si>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</si>
  <si>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</si>
  <si>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</si>
  <si>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</si>
  <si>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</si>
  <si>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</si>
  <si>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</si>
  <si>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</si>
  <si>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</si>
  <si>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</si>
  <si>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</si>
  <si>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</si>
  <si>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</si>
  <si>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</si>
  <si>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</si>
  <si>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</si>
  <si>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</si>
  <si>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</si>
  <si>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</si>
  <si>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</si>
  <si>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</si>
  <si>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</si>
  <si>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</si>
  <si>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</si>
  <si>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</si>
  <si>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</si>
  <si>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</si>
  <si>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</si>
  <si>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</si>
  <si>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</si>
  <si>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</si>
  <si>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</si>
  <si>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</si>
  <si>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</si>
  <si>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</si>
  <si>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</si>
  <si>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</si>
  <si>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</si>
  <si>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</si>
  <si>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</si>
  <si>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</si>
  <si>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</si>
  <si>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</si>
  <si>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</si>
  <si>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</si>
  <si>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</si>
  <si>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</si>
  <si>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</si>
  <si>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</si>
  <si>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</si>
  <si>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</si>
  <si>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</si>
  <si>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</si>
  <si>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</si>
  <si>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</si>
  <si>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</si>
  <si>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</si>
  <si>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</si>
  <si>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</si>
  <si>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</si>
  <si>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</si>
  <si>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</si>
  <si>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</si>
  <si>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</si>
  <si>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</si>
  <si>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</si>
  <si>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</si>
  <si>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</si>
  <si>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</si>
  <si>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</si>
  <si>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</si>
  <si>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</si>
  <si>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</si>
  <si>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</si>
  <si>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</si>
  <si>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</si>
  <si>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</si>
  <si>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</si>
  <si>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</si>
  <si>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</si>
  <si>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</si>
  <si>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</si>
  <si>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</si>
  <si>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</si>
  <si>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</si>
  <si>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</si>
  <si>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</si>
  <si>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</si>
  <si>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</si>
  <si>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</si>
  <si>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</si>
  <si>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</si>
  <si>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</si>
  <si>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</si>
  <si>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</si>
  <si>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</si>
  <si>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</si>
  <si>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</si>
  <si>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</si>
  <si>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</si>
  <si>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</si>
  <si>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</si>
  <si>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</si>
  <si>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</si>
  <si>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</si>
  <si>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</si>
  <si>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</si>
  <si>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</si>
  <si>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</si>
  <si>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</si>
  <si>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</si>
  <si>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</si>
  <si>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</si>
  <si>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</si>
  <si>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</si>
  <si>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</si>
  <si>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</si>
  <si>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</si>
  <si>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</si>
  <si>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</si>
  <si>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</si>
  <si>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</si>
  <si>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</si>
  <si>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</si>
  <si>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</si>
  <si>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</si>
  <si>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</si>
  <si>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</si>
  <si>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</si>
  <si>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</si>
  <si>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</si>
  <si>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</si>
  <si>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</si>
  <si>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</si>
  <si>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</si>
  <si>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</si>
  <si>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</si>
  <si>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</si>
  <si>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</si>
  <si>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</si>
  <si>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</si>
  <si>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</si>
  <si>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</si>
  <si>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</si>
  <si>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</si>
  <si>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</si>
  <si>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</si>
  <si>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</si>
  <si>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</si>
  <si>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</si>
  <si>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</si>
  <si>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</si>
  <si>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</si>
  <si>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</si>
  <si>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</si>
  <si>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</si>
  <si>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</si>
  <si>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</si>
  <si>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</si>
  <si>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</si>
  <si>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</si>
  <si>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</si>
  <si>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</si>
  <si>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</si>
  <si>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</si>
  <si>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</si>
  <si>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</si>
  <si>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</si>
  <si>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</si>
  <si>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</si>
  <si>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</si>
  <si>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</si>
  <si>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</si>
  <si>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</si>
  <si>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</si>
  <si>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</si>
  <si>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</si>
  <si>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</si>
  <si>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</si>
  <si>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</si>
  <si>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</si>
  <si>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</si>
  <si>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</si>
  <si>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</si>
  <si>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</si>
  <si>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</si>
  <si>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</si>
  <si>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</si>
  <si>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</si>
  <si>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</si>
  <si>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</si>
  <si>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</si>
  <si>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</si>
  <si>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</si>
  <si>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</si>
  <si>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</si>
  <si>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</si>
  <si>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</si>
  <si>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</si>
  <si>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</si>
  <si>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</si>
  <si>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</si>
  <si>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</si>
  <si>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</si>
  <si>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</si>
  <si>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</si>
  <si>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</si>
  <si>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</si>
  <si>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</si>
  <si>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</si>
  <si>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</si>
  <si>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</si>
  <si>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</si>
  <si>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</si>
  <si>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</si>
  <si>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</si>
  <si>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</si>
  <si>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</si>
  <si>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</si>
  <si>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</si>
  <si>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</si>
  <si>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</si>
  <si>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</si>
  <si>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</si>
  <si>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</si>
  <si>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</si>
  <si>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</si>
  <si>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</si>
  <si>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</si>
  <si>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</si>
  <si>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</si>
  <si>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</si>
  <si>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</si>
  <si>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</si>
  <si>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</si>
  <si>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</si>
  <si>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</si>
  <si>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</si>
  <si>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</si>
  <si>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</si>
  <si>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</si>
  <si>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</si>
  <si>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</si>
  <si>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</si>
  <si>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</si>
  <si>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</si>
  <si>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</si>
  <si>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</si>
  <si>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</si>
  <si>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</si>
  <si>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</si>
  <si>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</si>
  <si>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</si>
  <si>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</si>
  <si>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</si>
  <si>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</si>
  <si>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</si>
  <si>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</si>
  <si>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</si>
  <si>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</si>
  <si>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</si>
  <si>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</si>
  <si>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</si>
  <si>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</si>
  <si>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</si>
  <si>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</si>
  <si>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</si>
  <si>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</si>
  <si>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</si>
  <si>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</si>
  <si>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</si>
  <si>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</si>
  <si>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</si>
  <si>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</si>
  <si>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</si>
  <si>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</si>
  <si>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</si>
  <si>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</si>
  <si>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</si>
  <si>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</si>
  <si>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</si>
  <si>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</si>
  <si>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</si>
  <si>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</si>
  <si>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</si>
  <si>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</si>
  <si>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</si>
  <si>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</si>
  <si>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</si>
  <si>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</si>
  <si>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</si>
  <si>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</si>
  <si>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</si>
  <si>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</si>
  <si>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</si>
  <si>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</si>
  <si>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</si>
  <si>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</si>
  <si>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</si>
  <si>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</si>
  <si>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</si>
  <si>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</si>
  <si>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</si>
  <si>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</si>
  <si>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</si>
  <si>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</si>
  <si>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</si>
  <si>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</si>
  <si>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</si>
  <si>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</si>
  <si>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</si>
  <si>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</si>
  <si>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</si>
  <si>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</si>
  <si>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</si>
  <si>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</si>
  <si>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</si>
  <si>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</si>
  <si>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</si>
  <si>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</si>
  <si>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</si>
  <si>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</si>
  <si>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</si>
  <si>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</si>
  <si>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</si>
  <si>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</si>
  <si>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</si>
  <si>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</si>
  <si>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</si>
  <si>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</si>
  <si>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</si>
  <si>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</si>
  <si>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</si>
  <si>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</si>
  <si>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</si>
  <si>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</si>
  <si>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</si>
  <si>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</si>
  <si>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</si>
  <si>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</si>
  <si>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</si>
  <si>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</si>
  <si>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</si>
  <si>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</si>
  <si>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</si>
  <si>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</si>
  <si>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</si>
  <si>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</si>
  <si>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</si>
  <si>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</si>
  <si>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</si>
  <si>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</si>
  <si>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</si>
  <si>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</si>
  <si>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</si>
  <si>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</si>
  <si>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</si>
  <si>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</si>
  <si>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</si>
  <si>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</si>
  <si>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</si>
  <si>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</si>
  <si>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</si>
  <si>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</si>
  <si>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</si>
  <si>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</si>
  <si>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</si>
  <si>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</si>
  <si>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</si>
  <si>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</si>
  <si>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</si>
  <si>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</si>
  <si>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</si>
  <si>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</si>
  <si>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</si>
  <si>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</si>
  <si>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</si>
  <si>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</si>
  <si>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</si>
  <si>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</si>
  <si>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</si>
  <si>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</si>
  <si>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</si>
  <si>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</si>
  <si>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</si>
  <si>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</si>
  <si>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</si>
  <si>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</si>
  <si>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</si>
  <si>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</si>
  <si>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</si>
  <si>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</si>
  <si>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</si>
  <si>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</si>
  <si>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</si>
  <si>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</si>
  <si>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</si>
  <si>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</si>
  <si>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</si>
  <si>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</si>
  <si>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</si>
  <si>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</si>
  <si>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</si>
  <si>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</si>
  <si>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</si>
  <si>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</si>
  <si>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</si>
  <si>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</si>
  <si>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</si>
  <si>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</si>
  <si>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</si>
  <si>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</si>
  <si>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</si>
  <si>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</si>
  <si>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</si>
  <si>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</si>
  <si>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</si>
  <si>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</si>
  <si>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</si>
  <si>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</si>
  <si>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</si>
  <si>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</si>
  <si>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</si>
  <si>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</si>
  <si>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</si>
  <si>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</si>
  <si>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</si>
  <si>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</si>
  <si>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</si>
  <si>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</si>
  <si>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</si>
  <si>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</si>
  <si>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</si>
  <si>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</si>
  <si>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</si>
  <si>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</si>
  <si>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</si>
  <si>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</si>
  <si>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</si>
  <si>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</si>
  <si>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</si>
  <si>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</si>
  <si>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</si>
  <si>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</si>
  <si>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</si>
  <si>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</si>
  <si>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</si>
  <si>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</si>
  <si>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</si>
  <si>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</si>
  <si>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</si>
  <si>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</si>
  <si>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</si>
  <si>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</si>
  <si>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</si>
  <si>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</si>
  <si>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</si>
  <si>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</si>
  <si>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</si>
  <si>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</si>
  <si>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</si>
  <si>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</si>
  <si>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</si>
  <si>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</si>
  <si>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</si>
  <si>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</si>
  <si>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</si>
  <si>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</si>
  <si>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</si>
  <si>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</si>
  <si>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</si>
  <si>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</si>
  <si>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</si>
  <si>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</si>
  <si>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</si>
  <si>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</si>
  <si>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</si>
  <si>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</si>
  <si>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</si>
  <si>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</si>
  <si>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</si>
  <si>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</si>
  <si>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</si>
  <si>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</si>
  <si>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</si>
  <si>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</si>
  <si>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</si>
  <si>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</si>
  <si>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</si>
  <si>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</si>
  <si>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</si>
  <si>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</si>
  <si>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</si>
  <si>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</si>
  <si>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</si>
  <si>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</si>
  <si>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</si>
  <si>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</si>
  <si>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</si>
  <si>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</si>
  <si>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</si>
  <si>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</si>
  <si>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</si>
  <si>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</si>
  <si>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</si>
  <si>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</si>
  <si>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</si>
  <si>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</si>
  <si>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</si>
  <si>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</si>
  <si>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</si>
  <si>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</si>
  <si>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</si>
  <si>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</si>
  <si>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</si>
  <si>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</si>
  <si>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</si>
  <si>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</si>
  <si>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</si>
  <si>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</si>
  <si>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</si>
  <si>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</si>
  <si>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</si>
  <si>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</si>
  <si>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</si>
  <si>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</si>
  <si>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</si>
  <si>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</si>
  <si>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</si>
  <si>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</si>
  <si>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</si>
  <si>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</si>
  <si>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</si>
  <si>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</si>
  <si>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</si>
  <si>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</si>
  <si>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</si>
  <si>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</si>
  <si>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</si>
  <si>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</si>
  <si>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</si>
  <si>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</si>
  <si>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</si>
  <si>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</si>
  <si>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</si>
  <si>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</si>
  <si>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</si>
  <si>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</si>
  <si>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</si>
  <si>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</si>
  <si>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</si>
  <si>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</si>
  <si>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</si>
  <si>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</si>
  <si>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</si>
  <si>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</si>
  <si>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</si>
  <si>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</si>
  <si>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</si>
  <si>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</si>
  <si>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</si>
  <si>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</si>
  <si>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</si>
  <si>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</si>
  <si>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</si>
  <si>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</si>
  <si>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</si>
  <si>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</si>
  <si>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</si>
  <si>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</si>
  <si>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</si>
  <si>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</si>
  <si>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</si>
  <si>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</si>
  <si>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</si>
  <si>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</si>
  <si>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</si>
  <si>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</si>
  <si>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</si>
  <si>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</si>
  <si>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</si>
  <si>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</si>
  <si>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</si>
  <si>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</si>
  <si>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</si>
  <si>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</si>
  <si>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</si>
  <si>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</si>
  <si>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</si>
  <si>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</si>
  <si>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</si>
  <si>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</si>
  <si>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</si>
  <si>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</si>
  <si>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</si>
  <si>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</si>
  <si>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</si>
  <si>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</si>
  <si>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</si>
  <si>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</si>
  <si>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</si>
  <si>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</si>
  <si>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</si>
  <si>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</si>
  <si>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</si>
  <si>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</si>
  <si>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</si>
  <si>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</si>
  <si>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</si>
  <si>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</si>
  <si>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</si>
  <si>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</si>
  <si>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</si>
  <si>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</si>
  <si>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</si>
  <si>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</si>
  <si>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</si>
  <si>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</si>
  <si>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</si>
  <si>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</si>
  <si>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</si>
  <si>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</si>
  <si>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</si>
  <si>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</si>
  <si>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</si>
  <si>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</si>
  <si>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</si>
  <si>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</si>
  <si>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</si>
  <si>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</si>
  <si>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</si>
  <si>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</si>
  <si>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</si>
  <si>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</si>
  <si>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</si>
  <si>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</si>
  <si>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</si>
  <si>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</si>
  <si>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</si>
  <si>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</si>
  <si>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</si>
  <si>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</si>
  <si>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</si>
  <si>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</si>
  <si>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</si>
  <si>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</si>
  <si>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</si>
  <si>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</si>
  <si>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</si>
  <si>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</si>
  <si>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</si>
  <si>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</si>
  <si>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</si>
  <si>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</si>
  <si>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</si>
  <si>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</si>
  <si>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</si>
  <si>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</si>
  <si>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</si>
  <si>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</si>
  <si>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</si>
  <si>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</si>
  <si>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</si>
  <si>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</si>
  <si>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</si>
  <si>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</si>
  <si>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</si>
  <si>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</si>
  <si>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</si>
  <si>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</si>
  <si>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</si>
  <si>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</si>
  <si>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</si>
  <si>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</si>
  <si>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</si>
  <si>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</si>
  <si>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</si>
  <si>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</si>
  <si>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</si>
  <si>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</si>
  <si>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</si>
  <si>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</si>
  <si>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</si>
  <si>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</si>
  <si>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</si>
  <si>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</si>
  <si>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</si>
  <si>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</si>
  <si>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</si>
  <si>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</si>
  <si>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</si>
  <si>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</si>
  <si>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</si>
  <si>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</si>
  <si>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</si>
  <si>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</si>
  <si>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</si>
  <si>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</si>
  <si>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</si>
  <si>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</si>
  <si>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</si>
  <si>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</si>
  <si>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</si>
  <si>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</si>
  <si>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</si>
  <si>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</si>
  <si>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</si>
  <si>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</si>
  <si>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</si>
  <si>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</si>
  <si>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</si>
  <si>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</si>
  <si>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</si>
  <si>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</si>
  <si>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</si>
  <si>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</si>
  <si>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</si>
  <si>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</si>
  <si>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</si>
  <si>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</si>
  <si>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</si>
  <si>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</si>
  <si>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</si>
  <si>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</si>
  <si>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</si>
  <si>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</si>
  <si>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</si>
  <si>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</si>
  <si>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</si>
  <si>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</si>
  <si>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</si>
  <si>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</si>
  <si>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</si>
  <si>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</si>
  <si>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</si>
  <si>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</si>
  <si>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</si>
  <si>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</si>
  <si>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</si>
  <si>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</si>
  <si>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</si>
  <si>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</si>
  <si>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</si>
  <si>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</si>
  <si>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</si>
  <si>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</si>
  <si>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</si>
  <si>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</si>
  <si>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</si>
  <si>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</si>
  <si>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</si>
  <si>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</si>
  <si>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</si>
  <si>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</si>
  <si>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</si>
  <si>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</si>
  <si>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</si>
  <si>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</si>
  <si>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</si>
  <si>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</si>
  <si>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</si>
  <si>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</si>
  <si>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</si>
  <si>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</si>
  <si>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</si>
  <si>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</si>
  <si>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</si>
  <si>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</si>
  <si>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</si>
  <si>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</si>
  <si>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</si>
  <si>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</si>
  <si>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</si>
  <si>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</si>
  <si>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</si>
  <si>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</si>
  <si>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</si>
  <si>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</si>
  <si>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</si>
  <si>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</si>
  <si>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</si>
  <si>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</si>
  <si>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</si>
  <si>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</si>
  <si>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</si>
  <si>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</si>
  <si>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</si>
  <si>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</si>
  <si>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</si>
  <si>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</si>
  <si>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</si>
  <si>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</si>
  <si>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</si>
  <si>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</si>
  <si>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</si>
  <si>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</si>
  <si>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</si>
  <si>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</si>
  <si>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</si>
  <si>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</si>
  <si>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</si>
  <si>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</si>
  <si>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</si>
  <si>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</si>
  <si>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</si>
  <si>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</si>
  <si>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</si>
  <si>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</si>
  <si>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</si>
  <si>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</si>
  <si>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</si>
  <si>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</si>
  <si>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</si>
  <si>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</si>
  <si>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</si>
  <si>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</si>
  <si>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</si>
  <si>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</si>
  <si>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</si>
  <si>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</si>
  <si>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</si>
  <si>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</si>
  <si>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</si>
  <si>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</si>
  <si>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</si>
  <si>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</si>
  <si>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</si>
  <si>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</si>
  <si>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</si>
  <si>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</si>
  <si>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</si>
  <si>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</si>
  <si>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</si>
  <si>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</si>
  <si>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</si>
  <si>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</si>
  <si>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</si>
  <si>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</si>
  <si>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</si>
  <si>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</si>
  <si>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</si>
  <si>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</si>
  <si>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</si>
  <si>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</si>
  <si>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</si>
  <si>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</si>
  <si>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</si>
  <si>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</si>
  <si>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</si>
  <si>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</si>
  <si>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</si>
  <si>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</si>
  <si>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</si>
  <si>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</si>
  <si>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</si>
  <si>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</si>
  <si>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</si>
  <si>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</si>
  <si>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</si>
  <si>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</si>
  <si>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</si>
  <si>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</si>
  <si>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</si>
  <si>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</si>
  <si>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</si>
  <si>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</si>
  <si>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</si>
  <si>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</si>
  <si>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</si>
  <si>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</si>
  <si>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</si>
  <si>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</si>
  <si>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</si>
  <si>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</si>
  <si>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</si>
  <si>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</si>
  <si>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</si>
  <si>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</si>
  <si>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</si>
  <si>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</si>
  <si>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</si>
  <si>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</si>
  <si>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</si>
  <si>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</si>
  <si>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</si>
  <si>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</si>
  <si>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</si>
  <si>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</si>
  <si>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</si>
  <si>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</si>
  <si>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</si>
  <si>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</si>
  <si>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</si>
  <si>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</si>
  <si>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</si>
  <si>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</si>
  <si>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</si>
  <si>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</si>
  <si>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</si>
  <si>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</si>
  <si>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</si>
  <si>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</si>
  <si>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</si>
  <si>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</si>
  <si>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</si>
  <si>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</si>
  <si>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</si>
  <si>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</si>
  <si>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</si>
  <si>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</si>
  <si>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</si>
  <si>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</si>
  <si>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</si>
  <si>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</si>
  <si>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</si>
  <si>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</si>
  <si>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</si>
  <si>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</si>
  <si>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</si>
  <si>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</si>
  <si>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</si>
  <si>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</si>
  <si>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</si>
  <si>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</si>
  <si>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</si>
  <si>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</si>
  <si>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</si>
  <si>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</si>
  <si>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</si>
  <si>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</si>
  <si>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</si>
  <si>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</si>
  <si>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</si>
  <si>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</si>
  <si>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</si>
  <si>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</si>
  <si>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</si>
  <si>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</si>
  <si>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</si>
  <si>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</si>
  <si>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</si>
  <si>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</si>
  <si>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</si>
  <si>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</si>
  <si>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</si>
  <si>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</si>
  <si>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</si>
  <si>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</si>
  <si>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</si>
  <si>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</si>
  <si>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</si>
  <si>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</si>
  <si>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</si>
  <si>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</si>
  <si>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</si>
  <si>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</si>
  <si>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</si>
  <si>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</si>
  <si>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</si>
  <si>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</si>
  <si>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</si>
  <si>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</si>
  <si>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</si>
  <si>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</si>
  <si>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</si>
  <si>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</si>
  <si>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</si>
  <si>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</si>
  <si>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</si>
  <si>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</si>
  <si>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</si>
  <si>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</si>
  <si>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</si>
  <si>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</si>
  <si>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</si>
  <si>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</si>
  <si>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</si>
  <si>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</si>
  <si>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</si>
  <si>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</si>
  <si>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</si>
  <si>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</si>
  <si>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</si>
  <si>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</si>
  <si>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</si>
  <si>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</si>
  <si>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</si>
  <si>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</si>
  <si>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</si>
  <si>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</si>
  <si>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</si>
  <si>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</si>
  <si>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</si>
  <si>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</si>
  <si>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</si>
  <si>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</si>
  <si>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</si>
  <si>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</si>
  <si>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</si>
  <si>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</si>
  <si>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</si>
  <si>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</si>
  <si>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</si>
  <si>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</si>
  <si>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</si>
  <si>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</si>
  <si>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</si>
  <si>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</si>
  <si>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</si>
  <si>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</si>
  <si>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</si>
  <si>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</si>
  <si>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</si>
  <si>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</si>
  <si>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</si>
  <si>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</si>
  <si>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</si>
  <si>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</si>
  <si>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</si>
  <si>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</si>
  <si>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</si>
  <si>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</si>
  <si>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</si>
  <si>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</si>
  <si>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</si>
  <si>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</si>
  <si>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</si>
  <si>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</si>
  <si>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</si>
  <si>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</si>
  <si>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</si>
  <si>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</si>
  <si>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</si>
  <si>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</si>
  <si>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</si>
  <si>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</si>
  <si>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</si>
  <si>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</si>
  <si>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</si>
  <si>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</si>
  <si>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</si>
  <si>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</si>
  <si>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</si>
  <si>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</si>
  <si>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</si>
  <si>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</si>
  <si>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</si>
  <si>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</si>
  <si>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</si>
  <si>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</si>
  <si>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</si>
  <si>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</si>
  <si>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</si>
  <si>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</si>
  <si>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</si>
  <si>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</si>
  <si>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</si>
  <si>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</si>
  <si>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</si>
  <si>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</si>
  <si>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</si>
  <si>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</si>
  <si>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</si>
  <si>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</si>
  <si>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</si>
  <si>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</si>
  <si>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</si>
  <si>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</si>
  <si>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</si>
  <si>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</si>
  <si>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</si>
  <si>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</si>
  <si>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</si>
  <si>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</si>
  <si>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</si>
  <si>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</si>
  <si>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</si>
  <si>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</si>
  <si>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</si>
  <si>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</si>
  <si>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</si>
  <si>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</si>
  <si>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</si>
  <si>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</si>
  <si>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</si>
  <si>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</si>
  <si>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</si>
  <si>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</si>
  <si>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</si>
  <si>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</si>
  <si>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</si>
  <si>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</si>
  <si>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</si>
  <si>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</si>
  <si>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</si>
  <si>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</si>
  <si>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</si>
  <si>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</si>
  <si>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</si>
  <si>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</si>
  <si>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</si>
  <si>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</si>
  <si>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</si>
  <si>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</si>
  <si>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</si>
  <si>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</si>
  <si>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</si>
  <si>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</si>
  <si>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</si>
  <si>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</si>
  <si>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</si>
  <si>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</si>
  <si>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</si>
  <si>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</si>
  <si>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</si>
  <si>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</si>
  <si>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</si>
  <si>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</si>
  <si>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</si>
  <si>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</si>
  <si>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</si>
  <si>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</si>
  <si>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</si>
  <si>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</si>
  <si>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</si>
  <si>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</si>
  <si>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</si>
  <si>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</si>
  <si>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</si>
  <si>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</si>
  <si>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</si>
  <si>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</si>
  <si>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</si>
  <si>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</si>
  <si>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</si>
  <si>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</si>
  <si>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</si>
  <si>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</si>
  <si>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</si>
  <si>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</si>
  <si>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</si>
  <si>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</si>
  <si>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</si>
  <si>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</si>
  <si>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</si>
  <si>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</si>
  <si>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</si>
  <si>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</si>
  <si>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</si>
  <si>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</si>
  <si>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</si>
  <si>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</si>
  <si>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</si>
  <si>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</si>
  <si>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</si>
  <si>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</si>
  <si>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</si>
  <si>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</si>
  <si>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</si>
  <si>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</si>
  <si>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</si>
  <si>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</si>
  <si>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</si>
  <si>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</si>
  <si>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</si>
  <si>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</si>
  <si>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</si>
  <si>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</si>
  <si>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</si>
  <si>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</si>
  <si>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</si>
  <si>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</si>
  <si>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</si>
  <si>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</si>
  <si>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</si>
  <si>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</si>
  <si>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</si>
  <si>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</si>
  <si>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</si>
  <si>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</si>
  <si>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</si>
  <si>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</si>
  <si>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</si>
  <si>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</si>
  <si>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</si>
  <si>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</si>
  <si>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</si>
  <si>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</si>
  <si>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</si>
  <si>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</si>
  <si>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</si>
  <si>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</si>
  <si>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</si>
  <si>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</si>
  <si>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</si>
  <si>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</si>
  <si>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</si>
  <si>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</si>
  <si>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</si>
  <si>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</si>
  <si>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</si>
  <si>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</si>
  <si>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</si>
  <si>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</si>
  <si>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</si>
  <si>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</si>
  <si>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</si>
  <si>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</si>
  <si>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</si>
  <si>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</si>
  <si>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</si>
  <si>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</si>
  <si>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</si>
  <si>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</si>
  <si>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</si>
  <si>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</si>
  <si>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</si>
  <si>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</si>
  <si>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</si>
  <si>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</si>
  <si>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</si>
  <si>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</si>
  <si>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</si>
  <si>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</si>
  <si>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</si>
  <si>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</si>
  <si>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</si>
  <si>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</si>
  <si>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</si>
  <si>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</si>
  <si>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</si>
  <si>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</si>
  <si>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</si>
  <si>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</si>
  <si>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</si>
  <si>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</si>
  <si>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</si>
  <si>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</si>
  <si>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</si>
  <si>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</si>
  <si>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</si>
  <si>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</si>
  <si>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</si>
  <si>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</si>
  <si>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</si>
  <si>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</si>
  <si>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</si>
  <si>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</si>
  <si>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</si>
  <si>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</si>
  <si>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</si>
  <si>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</si>
  <si>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</si>
  <si>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</si>
  <si>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</si>
  <si>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</si>
  <si>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</si>
  <si>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</si>
  <si>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</si>
  <si>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</si>
  <si>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</si>
  <si>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</si>
  <si>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</si>
  <si>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</si>
  <si>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</si>
  <si>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</si>
  <si>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</si>
  <si>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</si>
  <si>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</si>
  <si>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</si>
  <si>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</si>
  <si>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</si>
  <si>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</si>
  <si>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</si>
  <si>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</si>
  <si>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</si>
  <si>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</si>
  <si>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</si>
  <si>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</si>
  <si>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</si>
  <si>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</si>
  <si>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</si>
  <si>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</si>
  <si>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</si>
  <si>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</si>
  <si>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</si>
  <si>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</si>
  <si>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</si>
  <si>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</si>
  <si>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</si>
  <si>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</si>
  <si>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</si>
  <si>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</si>
  <si>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</si>
  <si>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</si>
  <si>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</si>
  <si>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</si>
  <si>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</si>
  <si>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</si>
  <si>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</si>
  <si>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</si>
  <si>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</si>
  <si>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</si>
  <si>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</si>
  <si>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</si>
  <si>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</si>
  <si>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</si>
  <si>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</si>
  <si>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</si>
  <si>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</si>
  <si>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</si>
  <si>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</si>
  <si>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</si>
  <si>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</si>
  <si>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</si>
  <si>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</si>
  <si>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</si>
  <si>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</si>
  <si>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</si>
  <si>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</si>
  <si>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</si>
  <si>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</si>
  <si>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</si>
  <si>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</si>
  <si>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</si>
  <si>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</si>
  <si>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</si>
  <si>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</si>
  <si>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</si>
  <si>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</si>
  <si>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</si>
  <si>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</si>
  <si>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</si>
  <si>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</si>
  <si>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</si>
  <si>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</si>
  <si>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</si>
  <si>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</si>
  <si>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</si>
  <si>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</si>
  <si>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</si>
  <si>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</si>
  <si>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</si>
  <si>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</si>
  <si>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</si>
  <si>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</si>
  <si>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</si>
  <si>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</si>
  <si>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</si>
  <si>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</si>
  <si>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</si>
  <si>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</si>
  <si>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</si>
  <si>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</si>
  <si>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</si>
  <si>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</si>
  <si>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</si>
  <si>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</si>
  <si>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</si>
  <si>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</si>
  <si>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</si>
  <si>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</si>
  <si>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</si>
  <si>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</si>
  <si>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</si>
  <si>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</si>
  <si>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</si>
  <si>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</si>
  <si>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</si>
  <si>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</si>
  <si>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</si>
  <si>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</si>
  <si>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</si>
  <si>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</si>
  <si>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</si>
  <si>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</si>
  <si>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</si>
  <si>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</si>
  <si>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</si>
  <si>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</si>
  <si>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</si>
  <si>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</si>
  <si>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</si>
  <si>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</si>
  <si>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</si>
  <si>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</si>
  <si>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</si>
  <si>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</si>
  <si>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</si>
  <si>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</si>
  <si>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</si>
  <si>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</si>
  <si>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</si>
  <si>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</si>
  <si>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</si>
  <si>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</si>
  <si>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</si>
  <si>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</si>
  <si>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</si>
  <si>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</si>
  <si>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</si>
  <si>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</si>
  <si>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</si>
  <si>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</si>
  <si>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</si>
  <si>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</si>
  <si>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</si>
  <si>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</si>
  <si>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</si>
  <si>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</si>
  <si>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</si>
  <si>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</si>
  <si>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</si>
  <si>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</si>
  <si>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</si>
  <si>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</si>
  <si>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</si>
  <si>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</si>
  <si>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</si>
  <si>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</si>
  <si>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</si>
  <si>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</si>
  <si>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</si>
  <si>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</si>
  <si>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</si>
  <si>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</si>
  <si>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</si>
  <si>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</si>
  <si>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</si>
  <si>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</si>
  <si>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</si>
  <si>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</si>
  <si>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</si>
  <si>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</si>
  <si>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</si>
  <si>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</si>
  <si>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</si>
  <si>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</si>
  <si>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</si>
  <si>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</si>
  <si>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</si>
  <si>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</si>
  <si>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</si>
  <si>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</si>
  <si>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</si>
  <si>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</si>
  <si>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</si>
  <si>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</si>
  <si>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</si>
  <si>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</si>
  <si>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</si>
  <si>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</si>
  <si>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</si>
  <si>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</si>
  <si>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</si>
  <si>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</si>
  <si>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</si>
  <si>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</si>
  <si>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</si>
  <si>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</si>
  <si>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</si>
  <si>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</si>
  <si>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</si>
  <si>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</si>
  <si>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</si>
  <si>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</si>
  <si>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</si>
  <si>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</si>
  <si>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</si>
  <si>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</si>
  <si>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</si>
  <si>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</si>
  <si>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</si>
  <si>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</si>
  <si>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</si>
  <si>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</si>
  <si>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</si>
  <si>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</si>
  <si>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</si>
  <si>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</si>
  <si>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</si>
  <si>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</si>
  <si>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</si>
  <si>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</si>
  <si>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</si>
  <si>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</si>
  <si>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</si>
  <si>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</si>
  <si>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</si>
  <si>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</si>
  <si>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</si>
  <si>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</si>
  <si>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</si>
  <si>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</si>
  <si>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</si>
  <si>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</si>
  <si>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</si>
  <si>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</si>
  <si>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</si>
  <si>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</si>
  <si>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</si>
  <si>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</si>
  <si>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</si>
  <si>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</si>
  <si>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</si>
  <si>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</si>
  <si>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</si>
  <si>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</si>
  <si>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</si>
  <si>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</si>
  <si>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</si>
  <si>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</si>
  <si>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</si>
  <si>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</si>
  <si>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</si>
  <si>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</si>
  <si>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</si>
  <si>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</si>
  <si>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</si>
  <si>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</si>
  <si>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</si>
  <si>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</si>
  <si>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</si>
  <si>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</si>
  <si>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</si>
  <si>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</si>
  <si>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</si>
  <si>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</si>
  <si>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</si>
  <si>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</si>
  <si>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</si>
  <si>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</si>
  <si>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</si>
  <si>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</si>
  <si>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</si>
  <si>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</si>
  <si>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</si>
  <si>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</si>
  <si>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</si>
  <si>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</si>
  <si>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</si>
  <si>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</si>
  <si>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</si>
  <si>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</si>
  <si>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</si>
  <si>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</si>
  <si>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</si>
  <si>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</si>
  <si>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</si>
  <si>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</si>
  <si>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</si>
  <si>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</si>
  <si>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</si>
  <si>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</si>
  <si>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</si>
  <si>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</si>
  <si>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</si>
  <si>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</si>
  <si>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</si>
  <si>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</si>
  <si>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</si>
  <si>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</si>
  <si>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</si>
  <si>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</si>
  <si>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</si>
  <si>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</si>
  <si>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</si>
  <si>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</si>
  <si>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</si>
  <si>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</si>
  <si>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</si>
  <si>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</si>
  <si>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</si>
  <si>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</si>
  <si>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</si>
  <si>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</si>
  <si>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</si>
  <si>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</si>
  <si>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</si>
  <si>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</si>
  <si>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</si>
  <si>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</si>
  <si>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</si>
  <si>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</si>
  <si>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</si>
  <si>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</si>
  <si>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</si>
  <si>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</si>
  <si>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</si>
  <si>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</si>
  <si>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</si>
  <si>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</si>
  <si>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</si>
  <si>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</si>
  <si>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</si>
  <si>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</si>
  <si>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</si>
  <si>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</si>
  <si>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</si>
  <si>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</si>
  <si>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</si>
  <si>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</si>
  <si>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</si>
  <si>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</si>
  <si>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</si>
  <si>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</si>
  <si>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</si>
  <si>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</si>
  <si>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</si>
  <si>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</si>
  <si>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</si>
  <si>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</si>
  <si>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</si>
  <si>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</si>
  <si>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</si>
  <si>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</si>
  <si>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</si>
  <si>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</si>
  <si>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</si>
  <si>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</si>
  <si>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</si>
  <si>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</si>
  <si>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</si>
  <si>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</si>
  <si>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</si>
  <si>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</si>
  <si>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</si>
  <si>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</si>
  <si>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</si>
  <si>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</si>
  <si>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</si>
  <si>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</si>
  <si>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</si>
  <si>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</si>
  <si>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</si>
  <si>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</si>
  <si>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</si>
  <si>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</si>
  <si>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</si>
  <si>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</si>
  <si>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</si>
  <si>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</si>
  <si>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</si>
  <si>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</si>
  <si>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</si>
  <si>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</si>
  <si>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</si>
  <si>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</si>
  <si>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</si>
  <si>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</si>
  <si>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</si>
  <si>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</si>
  <si>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</si>
  <si>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</si>
  <si>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</si>
  <si>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</si>
  <si>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</si>
  <si>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</si>
  <si>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</si>
  <si>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</si>
  <si>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</si>
  <si>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</si>
  <si>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</si>
  <si>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</si>
  <si>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</si>
  <si>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</si>
  <si>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</si>
  <si>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</si>
  <si>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</si>
  <si>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</si>
  <si>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</si>
  <si>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</si>
  <si>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</si>
  <si>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</si>
  <si>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</si>
  <si>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</si>
  <si>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</si>
  <si>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</si>
  <si>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</si>
  <si>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</si>
  <si>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</si>
  <si>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</si>
  <si>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</si>
  <si>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</si>
  <si>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</si>
  <si>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</si>
  <si>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</si>
  <si>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</si>
  <si>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</si>
  <si>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</si>
  <si>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</si>
  <si>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</si>
  <si>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</si>
  <si>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</si>
  <si>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</si>
  <si>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</si>
  <si>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</si>
  <si>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</si>
  <si>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</si>
  <si>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</si>
  <si>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</si>
  <si>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</si>
  <si>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</si>
  <si>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</si>
  <si>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</si>
  <si>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</si>
  <si>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</si>
  <si>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</si>
  <si>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</si>
  <si>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</si>
  <si>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</si>
  <si>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</si>
  <si>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</si>
  <si>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</si>
  <si>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</si>
  <si>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</si>
  <si>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</si>
  <si>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</si>
  <si>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</si>
  <si>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</si>
  <si>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</si>
  <si>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</si>
  <si>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</si>
  <si>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</si>
  <si>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</si>
  <si>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</si>
  <si>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</si>
  <si>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</si>
  <si>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</si>
  <si>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</si>
  <si>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</si>
  <si>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</si>
  <si>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</si>
  <si>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</si>
  <si>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</si>
  <si>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</si>
  <si>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</si>
  <si>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</si>
  <si>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</si>
  <si>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</si>
  <si>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</si>
  <si>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</si>
  <si>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</si>
  <si>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</si>
  <si>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</si>
  <si>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</si>
  <si>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</si>
  <si>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</si>
  <si>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</si>
  <si>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</si>
  <si>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</si>
  <si>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</si>
  <si>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</si>
  <si>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</si>
  <si>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</si>
  <si>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</si>
  <si>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</si>
  <si>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</si>
  <si>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</si>
  <si>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</si>
  <si>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</si>
  <si>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</si>
  <si>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</si>
  <si>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</si>
  <si>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</si>
  <si>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</si>
  <si>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</si>
  <si>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</si>
  <si>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</si>
  <si>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</si>
  <si>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</si>
  <si>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</si>
  <si>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</si>
  <si>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</si>
  <si>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</si>
  <si>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</si>
  <si>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</si>
  <si>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</si>
  <si>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</si>
  <si>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</si>
  <si>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</si>
  <si>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</si>
  <si>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</si>
  <si>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</si>
  <si>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</si>
  <si>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</si>
  <si>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</si>
  <si>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</si>
  <si>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</si>
  <si>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</si>
  <si>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</si>
  <si>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</si>
  <si>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</si>
  <si>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</si>
  <si>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</si>
  <si>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</si>
  <si>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</si>
  <si>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</si>
  <si>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</si>
  <si>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</si>
  <si>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</si>
  <si>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</si>
  <si>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</si>
  <si>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</si>
  <si>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</si>
  <si>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</si>
  <si>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</si>
  <si>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</si>
  <si>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</si>
  <si>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</si>
  <si>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</si>
  <si>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</si>
  <si>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</si>
  <si>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</si>
  <si>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</si>
  <si>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</si>
  <si>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</si>
  <si>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</si>
  <si>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</si>
  <si>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</si>
  <si>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</si>
  <si>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</si>
  <si>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</si>
  <si>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</si>
  <si>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</si>
  <si>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</si>
  <si>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</si>
  <si>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</si>
  <si>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</si>
  <si>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</si>
  <si>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</si>
  <si>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</si>
  <si>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</si>
  <si>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</si>
  <si>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</si>
  <si>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</si>
  <si>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</si>
  <si>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</si>
  <si>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</si>
  <si>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</si>
  <si>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</si>
  <si>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</si>
  <si>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</si>
  <si>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</si>
  <si>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</si>
  <si>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</si>
  <si>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</si>
  <si>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</si>
  <si>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</si>
  <si>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</si>
  <si>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</si>
  <si>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</si>
  <si>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</si>
  <si>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</si>
  <si>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</si>
  <si>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</si>
  <si>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</si>
  <si>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</si>
  <si>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</si>
  <si>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</si>
  <si>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</si>
  <si>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</si>
  <si>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</si>
  <si>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</si>
  <si>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</si>
  <si>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</si>
  <si>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</si>
  <si>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</si>
  <si>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</si>
  <si>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</si>
  <si>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</si>
  <si>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</si>
  <si>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</si>
  <si>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</si>
  <si>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</si>
  <si>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</si>
  <si>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</si>
  <si>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</si>
  <si>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</si>
  <si>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</si>
  <si>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</si>
  <si>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</si>
  <si>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</si>
  <si>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</si>
  <si>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</si>
  <si>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</si>
  <si>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</si>
  <si>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</si>
  <si>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</si>
  <si>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</si>
  <si>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</si>
  <si>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</si>
  <si>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</si>
  <si>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</si>
  <si>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</si>
  <si>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</si>
  <si>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</si>
  <si>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</si>
  <si>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</si>
  <si>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</si>
  <si>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</si>
  <si>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</si>
  <si>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</si>
  <si>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</si>
  <si>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</si>
  <si>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</si>
  <si>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</si>
  <si>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</si>
  <si>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</si>
  <si>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</si>
  <si>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</si>
  <si>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</si>
  <si>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</si>
  <si>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</si>
  <si>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</si>
  <si>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</si>
  <si>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</si>
  <si>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</si>
  <si>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</si>
  <si>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</si>
  <si>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</si>
  <si>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</si>
  <si>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</si>
  <si>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</si>
  <si>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</si>
  <si>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</si>
  <si>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</si>
  <si>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</si>
  <si>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</si>
  <si>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</si>
  <si>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</si>
  <si>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</si>
  <si>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</si>
  <si>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</si>
  <si>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</si>
  <si>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</si>
  <si>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</si>
  <si>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</si>
  <si>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</si>
  <si>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</si>
  <si>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</si>
  <si>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</si>
  <si>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</si>
  <si>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</si>
  <si>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</si>
  <si>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</si>
  <si>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</si>
  <si>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</si>
  <si>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</si>
  <si>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</si>
  <si>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</si>
  <si>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</si>
  <si>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</si>
  <si>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</si>
  <si>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</si>
  <si>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</si>
  <si>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</si>
  <si>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</si>
  <si>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</si>
  <si>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</si>
  <si>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</si>
  <si>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</si>
  <si>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</si>
  <si>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</si>
  <si>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</si>
  <si>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</si>
  <si>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</si>
  <si>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</si>
  <si>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</si>
  <si>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</si>
  <si>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</si>
  <si>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</si>
  <si>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</si>
  <si>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</si>
  <si>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</si>
  <si>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</si>
  <si>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</si>
  <si>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</si>
  <si>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</si>
  <si>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</si>
  <si>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</si>
  <si>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</si>
  <si>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</si>
  <si>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</si>
  <si>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</si>
  <si>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</si>
  <si>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</si>
  <si>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</si>
  <si>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</si>
  <si>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</si>
  <si>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</si>
  <si>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</si>
  <si>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</si>
  <si>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</si>
  <si>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</si>
  <si>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</si>
  <si>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</si>
  <si>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</si>
  <si>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</si>
  <si>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</si>
  <si>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</si>
  <si>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</si>
  <si>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</si>
  <si>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</si>
  <si>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</si>
  <si>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</si>
  <si>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</si>
  <si>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</si>
  <si>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</si>
  <si>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</si>
  <si>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</si>
  <si>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</si>
  <si>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</si>
  <si>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</si>
  <si>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</si>
  <si>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</si>
  <si>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</si>
  <si>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</si>
  <si>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</si>
  <si>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</si>
  <si>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</si>
  <si>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</si>
  <si>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</si>
  <si>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</si>
  <si>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</si>
  <si>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</si>
  <si>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</si>
  <si>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</si>
  <si>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</si>
  <si>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</si>
  <si>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</si>
  <si>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</si>
  <si>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</si>
  <si>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</si>
  <si>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</si>
  <si>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</si>
  <si>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</si>
  <si>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</si>
  <si>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</si>
  <si>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</si>
  <si>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</si>
  <si>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</si>
  <si>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</si>
  <si>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</si>
  <si>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</si>
  <si>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</si>
  <si>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</si>
  <si>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</si>
  <si>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</si>
  <si>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</si>
  <si>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</si>
  <si>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</si>
  <si>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</si>
  <si>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</si>
  <si>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</si>
  <si>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</si>
  <si>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</si>
  <si>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</si>
  <si>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</si>
  <si>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</si>
  <si>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</si>
  <si>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</si>
  <si>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</si>
  <si>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</si>
  <si>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</si>
  <si>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</si>
  <si>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</si>
  <si>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</si>
  <si>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</si>
  <si>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</si>
  <si>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</si>
  <si>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</si>
  <si>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</si>
  <si>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</si>
  <si>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</si>
  <si>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</si>
  <si>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</si>
  <si>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</si>
  <si>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</si>
  <si>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</si>
  <si>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</si>
  <si>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</si>
  <si>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</si>
  <si>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</si>
  <si>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</si>
  <si>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</si>
  <si>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</si>
  <si>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</si>
  <si>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</si>
  <si>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</si>
  <si>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</si>
  <si>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</si>
  <si>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</si>
  <si>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</si>
  <si>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</si>
  <si>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</si>
  <si>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</si>
  <si>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</si>
  <si>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</si>
  <si>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</si>
  <si>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</si>
  <si>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</si>
  <si>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</si>
  <si>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</si>
  <si>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</si>
  <si>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</si>
  <si>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</si>
  <si>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</si>
  <si>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</si>
  <si>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</si>
  <si>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</si>
  <si>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</si>
  <si>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</si>
  <si>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</si>
  <si>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</si>
  <si>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</si>
  <si>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</si>
  <si>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</si>
  <si>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</si>
  <si>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</si>
  <si>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</si>
  <si>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</si>
  <si>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</si>
  <si>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</si>
  <si>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</si>
  <si>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</si>
  <si>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</si>
  <si>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</si>
  <si>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</si>
  <si>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</si>
  <si>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</si>
  <si>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</si>
  <si>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</si>
  <si>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</si>
  <si>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</si>
  <si>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</si>
  <si>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</si>
  <si>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</si>
  <si>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</si>
  <si>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</si>
  <si>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</si>
  <si>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</si>
  <si>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</si>
  <si>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</si>
  <si>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</si>
  <si>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</si>
  <si>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</si>
  <si>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</si>
  <si>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</si>
  <si>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</si>
  <si>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</si>
  <si>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</si>
  <si>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</si>
  <si>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</si>
  <si>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</si>
  <si>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</si>
  <si>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</si>
  <si>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</si>
  <si>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</si>
  <si>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</si>
  <si>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</si>
  <si>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</si>
  <si>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</si>
  <si>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</si>
  <si>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</si>
  <si>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</si>
  <si>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</si>
  <si>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</si>
  <si>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</si>
  <si>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</si>
  <si>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</si>
  <si>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</si>
  <si>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</si>
  <si>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</si>
  <si>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</si>
  <si>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</si>
  <si>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</si>
  <si>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</si>
  <si>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</si>
  <si>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</si>
  <si>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</si>
  <si>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</si>
  <si>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</si>
  <si>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</si>
  <si>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</si>
  <si>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</si>
  <si>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</si>
  <si>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</si>
  <si>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</si>
  <si>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</si>
  <si>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</si>
  <si>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</si>
  <si>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</si>
  <si>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</si>
  <si>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</si>
  <si>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</si>
  <si>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</si>
  <si>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</si>
  <si>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</si>
  <si>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</si>
  <si>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</si>
  <si>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</si>
  <si>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</si>
  <si>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</si>
  <si>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</si>
  <si>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</si>
  <si>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</si>
  <si>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</si>
  <si>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</si>
  <si>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</si>
  <si>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</si>
  <si>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</si>
  <si>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</si>
  <si>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</si>
  <si>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</si>
  <si>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</si>
  <si>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</si>
  <si>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</si>
  <si>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</si>
  <si>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</si>
  <si>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</si>
  <si>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</si>
  <si>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</si>
  <si>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</si>
  <si>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</si>
  <si>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</si>
  <si>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</si>
  <si>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</si>
  <si>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</si>
  <si>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</si>
  <si>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</si>
  <si>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</si>
  <si>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</si>
  <si>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</si>
  <si>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</si>
  <si>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</si>
  <si>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</si>
  <si>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</si>
  <si>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</si>
  <si>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</si>
  <si>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</si>
  <si>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</si>
  <si>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</si>
  <si>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</si>
  <si>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</si>
  <si>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</si>
  <si>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</si>
  <si>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</si>
  <si>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</si>
  <si>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</si>
  <si>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</si>
  <si>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</si>
  <si>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</si>
  <si>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</si>
  <si>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</si>
  <si>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</si>
  <si>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</si>
  <si>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</si>
  <si>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</si>
  <si>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</si>
  <si>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</si>
  <si>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</si>
  <si>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</si>
  <si>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</si>
  <si>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</si>
  <si>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</si>
  <si>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</si>
  <si>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</si>
  <si>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</si>
  <si>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</si>
  <si>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</si>
  <si>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</si>
  <si>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</si>
  <si>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</si>
  <si>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</si>
  <si>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</si>
  <si>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</si>
  <si>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</si>
  <si>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</si>
  <si>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</si>
  <si>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</si>
  <si>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</si>
  <si>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</si>
  <si>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</si>
  <si>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</si>
  <si>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</si>
  <si>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</si>
  <si>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</si>
  <si>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</si>
  <si>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</si>
  <si>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</si>
  <si>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</si>
  <si>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</si>
  <si>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</si>
  <si>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</si>
  <si>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</si>
  <si>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</si>
  <si>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</si>
  <si>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</si>
  <si>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</si>
  <si>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</si>
  <si>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</si>
  <si>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</si>
  <si>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</si>
  <si>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</si>
  <si>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</si>
  <si>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</si>
  <si>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</si>
  <si>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</si>
  <si>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</si>
  <si>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</si>
  <si>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</si>
  <si>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</si>
  <si>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</si>
  <si>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</si>
  <si>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</si>
  <si>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</si>
  <si>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</si>
  <si>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</si>
  <si>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</si>
  <si>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</si>
  <si>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</si>
  <si>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</si>
  <si>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</si>
  <si>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</si>
  <si>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</si>
  <si>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</si>
  <si>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</si>
  <si>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</si>
  <si>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</si>
  <si>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</si>
  <si>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</si>
  <si>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</si>
  <si>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</si>
  <si>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</si>
  <si>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</si>
  <si>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</si>
  <si>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</si>
  <si>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</si>
  <si>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</si>
  <si>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</si>
  <si>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</si>
  <si>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</si>
  <si>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</si>
  <si>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</si>
  <si>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</si>
  <si>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</si>
  <si>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</si>
  <si>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</si>
  <si>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</si>
  <si>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</si>
  <si>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</si>
  <si>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</si>
  <si>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</si>
  <si>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</si>
  <si>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</si>
  <si>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</si>
  <si>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</si>
  <si>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</si>
  <si>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</si>
  <si>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</si>
  <si>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</si>
  <si>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</si>
  <si>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</si>
  <si>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</si>
  <si>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</si>
  <si>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</si>
  <si>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</si>
  <si>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</si>
  <si>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</si>
  <si>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</si>
  <si>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</si>
  <si>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</si>
  <si>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</si>
  <si>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</si>
  <si>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</si>
  <si>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</si>
  <si>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</si>
  <si>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</si>
  <si>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</si>
  <si>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</si>
  <si>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</si>
  <si>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</si>
  <si>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</si>
  <si>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</si>
  <si>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</si>
  <si>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</si>
  <si>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</si>
  <si>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</si>
  <si>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</si>
  <si>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</si>
  <si>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</si>
  <si>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</si>
  <si>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</si>
  <si>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</si>
  <si>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</si>
  <si>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</si>
  <si>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</si>
  <si>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</si>
  <si>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</si>
  <si>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</si>
  <si>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</si>
  <si>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</si>
  <si>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</si>
  <si>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</si>
  <si>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</si>
  <si>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</si>
  <si>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</si>
  <si>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</si>
  <si>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</si>
  <si>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</si>
  <si>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</si>
  <si>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</si>
  <si>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</si>
  <si>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</si>
  <si>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</si>
  <si>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</si>
  <si>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</si>
  <si>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</si>
  <si>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</si>
  <si>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</si>
  <si>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</si>
  <si>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</si>
  <si>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</si>
  <si>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</si>
  <si>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</si>
  <si>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</si>
  <si>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</si>
  <si>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</si>
  <si>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</si>
  <si>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</si>
  <si>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</si>
  <si>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</si>
  <si>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</si>
  <si>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</si>
  <si>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</si>
  <si>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</si>
  <si>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</si>
  <si>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</si>
  <si>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</si>
  <si>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</si>
  <si>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</si>
  <si>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</si>
  <si>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</si>
  <si>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</si>
  <si>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</si>
  <si>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</si>
  <si>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</si>
  <si>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</si>
  <si>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</si>
  <si>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</si>
  <si>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</si>
  <si>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</si>
  <si>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</si>
  <si>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</si>
  <si>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</si>
  <si>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</si>
  <si>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</si>
  <si>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</si>
  <si>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</si>
  <si>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</si>
  <si>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</si>
  <si>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</si>
  <si>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</si>
  <si>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</si>
  <si>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</si>
  <si>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</si>
  <si>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</si>
  <si>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</si>
  <si>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</si>
  <si>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</si>
  <si>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</si>
  <si>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</si>
  <si>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</si>
  <si>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</si>
  <si>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</si>
  <si>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</si>
  <si>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</si>
  <si>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</si>
  <si>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</si>
  <si>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</si>
  <si>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</si>
  <si>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</si>
  <si>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</si>
  <si>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</si>
  <si>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</si>
  <si>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</si>
  <si>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</si>
  <si>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</si>
  <si>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</si>
  <si>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</si>
  <si>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</si>
  <si>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</si>
  <si>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</si>
  <si>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</si>
  <si>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</si>
  <si>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</si>
  <si>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</si>
  <si>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</si>
  <si>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</si>
  <si>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</si>
  <si>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</si>
  <si>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</si>
  <si>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</si>
  <si>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</si>
  <si>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</si>
  <si>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</si>
  <si>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</si>
  <si>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</si>
  <si>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</si>
  <si>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</si>
  <si>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</si>
  <si>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</si>
  <si>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</si>
  <si>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</si>
  <si>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</si>
  <si>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</si>
  <si>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</si>
  <si>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</si>
  <si>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</si>
  <si>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</si>
  <si>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</si>
  <si>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</si>
  <si>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</si>
  <si>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</si>
  <si>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</si>
  <si>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</si>
  <si>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</si>
  <si>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</si>
  <si>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</si>
  <si>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</si>
  <si>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</si>
  <si>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</si>
  <si>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</si>
  <si>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</si>
  <si>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</si>
  <si>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</si>
  <si>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</si>
  <si>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</si>
  <si>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</si>
  <si>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</si>
  <si>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</si>
  <si>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</si>
  <si>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</si>
  <si>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</si>
  <si>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</si>
  <si>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</si>
  <si>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</si>
  <si>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</si>
  <si>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</si>
  <si>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</si>
  <si>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</si>
  <si>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</si>
  <si>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</si>
  <si>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</si>
  <si>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</si>
  <si>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</si>
  <si>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</si>
  <si>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</si>
  <si>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</si>
  <si>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</si>
  <si>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</si>
  <si>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</si>
  <si>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</si>
  <si>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</si>
  <si>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</si>
  <si>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</si>
  <si>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</si>
  <si>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</si>
  <si>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</si>
  <si>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</si>
  <si>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</si>
  <si>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</si>
  <si>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</si>
  <si>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</si>
  <si>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</si>
  <si>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</si>
  <si>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</si>
  <si>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</si>
  <si>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</si>
  <si>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</si>
  <si>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</si>
  <si>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</si>
  <si>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</si>
  <si>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</si>
  <si>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</si>
  <si>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</si>
  <si>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</si>
  <si>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</si>
  <si>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</si>
  <si>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</si>
  <si>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</si>
  <si>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</si>
  <si>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</si>
  <si>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</si>
  <si>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</si>
  <si>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</si>
  <si>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</si>
  <si>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</si>
  <si>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</si>
  <si>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</si>
  <si>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</si>
  <si>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</si>
  <si>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</si>
  <si>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</si>
  <si>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</si>
  <si>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</si>
  <si>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</si>
  <si>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</si>
  <si>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</si>
  <si>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</si>
  <si>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</si>
  <si>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</si>
  <si>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</si>
  <si>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</si>
  <si>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</si>
  <si>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</si>
  <si>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</si>
  <si>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</si>
  <si>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</si>
  <si>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</si>
  <si>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</si>
  <si>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</si>
  <si>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</si>
  <si>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</si>
  <si>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</si>
  <si>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</si>
  <si>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</si>
  <si>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</si>
  <si>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</si>
  <si>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</si>
  <si>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</si>
  <si>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</si>
  <si>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</si>
  <si>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</si>
  <si>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</si>
  <si>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</si>
  <si>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</si>
  <si>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</si>
  <si>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</si>
  <si>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</si>
  <si>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</si>
  <si>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</si>
  <si>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</si>
  <si>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</si>
  <si>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</si>
  <si>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</si>
  <si>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</si>
  <si>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</si>
  <si>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</si>
  <si>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</si>
  <si>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</si>
  <si>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</si>
  <si>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</si>
  <si>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</si>
  <si>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</si>
  <si>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</si>
  <si>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</si>
  <si>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</si>
  <si>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</si>
  <si>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</si>
  <si>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</si>
  <si>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</si>
  <si>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</si>
  <si>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</si>
  <si>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</si>
  <si>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</si>
  <si>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</si>
  <si>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</si>
  <si>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</si>
  <si>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</si>
  <si>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</si>
  <si>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</si>
  <si>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</si>
  <si>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</si>
  <si>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</si>
  <si>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</si>
  <si>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</si>
  <si>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</si>
  <si>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</si>
  <si>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</si>
  <si>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</si>
  <si>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</si>
  <si>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</si>
  <si>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</si>
  <si>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</si>
  <si>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</si>
  <si>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</si>
  <si>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</si>
  <si>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</si>
  <si>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</si>
  <si>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</si>
  <si>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</si>
  <si>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</si>
  <si>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</si>
  <si>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</si>
  <si>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</si>
  <si>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</si>
  <si>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</si>
  <si>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</si>
  <si>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</si>
  <si>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</si>
  <si>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</si>
  <si>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</si>
  <si>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</si>
  <si>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</si>
  <si>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</si>
  <si>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</si>
  <si>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</si>
  <si>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</si>
  <si>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</si>
  <si>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</si>
  <si>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</si>
  <si>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</si>
  <si>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</si>
  <si>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</si>
  <si>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</si>
  <si>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</si>
  <si>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</si>
  <si>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</si>
  <si>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</si>
  <si>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</si>
  <si>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</si>
  <si>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</si>
  <si>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</si>
  <si>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</si>
  <si>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</si>
  <si>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</si>
  <si>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</si>
  <si>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</si>
  <si>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</si>
  <si>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</si>
  <si>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</si>
  <si>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</si>
  <si>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</si>
  <si>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</si>
  <si>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</si>
  <si>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</si>
  <si>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</si>
  <si>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</si>
  <si>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</si>
  <si>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</si>
  <si>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</si>
  <si>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</si>
  <si>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</si>
  <si>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</si>
  <si>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</si>
  <si>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</si>
  <si>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</si>
  <si>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</si>
  <si>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</si>
  <si>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</si>
  <si>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</si>
  <si>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</si>
  <si>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</si>
  <si>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</si>
  <si>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</si>
  <si>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</si>
  <si>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</si>
  <si>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</si>
  <si>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</si>
  <si>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</si>
  <si>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</si>
  <si>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</si>
  <si>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</si>
  <si>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</si>
  <si>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</si>
  <si>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</si>
  <si>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</si>
  <si>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</si>
  <si>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</si>
  <si>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</si>
  <si>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</si>
  <si>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</si>
  <si>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</si>
  <si>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</si>
  <si>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</si>
  <si>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</si>
  <si>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</si>
  <si>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</si>
  <si>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</si>
  <si>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</si>
  <si>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</si>
  <si>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</si>
  <si>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</si>
  <si>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</si>
  <si>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</si>
  <si>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</si>
  <si>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</si>
  <si>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</si>
  <si>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</si>
  <si>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</si>
  <si>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</si>
  <si>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</si>
  <si>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</si>
  <si>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</si>
  <si>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</si>
  <si>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</si>
  <si>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</si>
  <si>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</si>
  <si>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</si>
  <si>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</si>
  <si>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</si>
  <si>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</si>
  <si>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</si>
  <si>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</si>
  <si>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</si>
  <si>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</si>
  <si>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</si>
  <si>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</si>
  <si>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</si>
  <si>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</si>
  <si>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</si>
  <si>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</si>
  <si>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</si>
  <si>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</si>
  <si>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</si>
  <si>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</si>
  <si>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</si>
  <si>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</si>
  <si>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</si>
  <si>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</si>
  <si>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</si>
  <si>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</si>
  <si>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</si>
  <si>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</si>
  <si>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</si>
  <si>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</si>
  <si>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</si>
  <si>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</si>
  <si>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</si>
  <si>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</si>
  <si>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</si>
  <si>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</si>
  <si>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</si>
  <si>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</si>
  <si>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</si>
  <si>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</si>
  <si>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</si>
  <si>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</si>
  <si>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</si>
  <si>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</si>
  <si>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</si>
  <si>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</si>
  <si>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</si>
  <si>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</si>
  <si>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</si>
  <si>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</si>
  <si>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</si>
  <si>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</si>
  <si>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</si>
  <si>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</si>
  <si>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</si>
  <si>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</si>
  <si>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</si>
  <si>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</si>
  <si>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</si>
  <si>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</si>
  <si>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</si>
  <si>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</si>
  <si>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</si>
  <si>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</si>
  <si>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</si>
  <si>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</si>
  <si>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</si>
  <si>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</si>
  <si>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</si>
  <si>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</si>
  <si>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</si>
  <si>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</si>
  <si>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</si>
  <si>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</si>
  <si>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</si>
  <si>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</si>
  <si>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</si>
  <si>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</si>
  <si>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</si>
  <si>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</si>
  <si>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</si>
  <si>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</si>
  <si>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</si>
  <si>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</si>
  <si>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</si>
  <si>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</si>
  <si>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</si>
  <si>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</si>
  <si>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</si>
  <si>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</si>
  <si>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</si>
  <si>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</si>
  <si>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</si>
  <si>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</si>
  <si>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</si>
  <si>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</si>
  <si>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</si>
  <si>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</si>
  <si>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</si>
  <si>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</si>
  <si>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</si>
  <si>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</si>
  <si>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</si>
  <si>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</si>
  <si>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</si>
  <si>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</si>
  <si>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</si>
  <si>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</si>
  <si>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</si>
  <si>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</si>
  <si>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</si>
  <si>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</si>
  <si>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</si>
  <si>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</si>
  <si>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</si>
  <si>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</si>
  <si>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</si>
  <si>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</si>
  <si>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</si>
  <si>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</si>
  <si>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</si>
  <si>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</si>
  <si>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</si>
  <si>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</si>
  <si>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</si>
  <si>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</si>
  <si>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</si>
  <si>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</si>
  <si>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</si>
  <si>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</si>
  <si>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</si>
  <si>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</si>
  <si>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</si>
  <si>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</si>
  <si>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</si>
  <si>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</si>
  <si>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</si>
  <si>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</si>
  <si>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</si>
  <si>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</si>
  <si>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</si>
  <si>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</si>
  <si>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</si>
  <si>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</si>
  <si>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</si>
  <si>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</si>
  <si>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</si>
  <si>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</si>
  <si>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</si>
  <si>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</si>
  <si>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</si>
  <si>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</si>
  <si>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</si>
  <si>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</si>
  <si>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</si>
  <si>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</si>
  <si>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</si>
  <si>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</si>
  <si>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</si>
  <si>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</si>
  <si>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</si>
  <si>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</si>
  <si>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</si>
  <si>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</si>
  <si>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</si>
  <si>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</si>
  <si>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</si>
  <si>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</si>
  <si>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</si>
  <si>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</si>
  <si>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</si>
  <si>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</si>
  <si>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</si>
  <si>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</si>
  <si>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</si>
  <si>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</si>
  <si>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</si>
  <si>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</si>
  <si>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</si>
  <si>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</si>
  <si>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</si>
  <si>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</si>
  <si>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</si>
  <si>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</si>
  <si>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</si>
  <si>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</si>
  <si>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</si>
  <si>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</si>
  <si>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</si>
  <si>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</si>
  <si>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</si>
  <si>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</si>
  <si>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</si>
  <si>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</si>
  <si>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</si>
  <si>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</si>
  <si>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</si>
  <si>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</si>
  <si>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</si>
  <si>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</si>
  <si>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</si>
  <si>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</si>
  <si>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</si>
  <si>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</si>
  <si>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</si>
  <si>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</si>
  <si>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</si>
  <si>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</si>
  <si>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</si>
  <si>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</si>
  <si>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</si>
  <si>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</si>
  <si>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</si>
  <si>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</si>
  <si>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</si>
  <si>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</si>
  <si>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</si>
  <si>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</si>
  <si>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</si>
  <si>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</si>
  <si>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</si>
  <si>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</si>
  <si>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</si>
  <si>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</si>
  <si>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</si>
  <si>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</si>
  <si>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</si>
  <si>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</si>
  <si>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</si>
  <si>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</si>
  <si>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</si>
  <si>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</si>
  <si>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</si>
  <si>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</si>
  <si>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</si>
  <si>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</si>
  <si>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</si>
  <si>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</si>
  <si>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</si>
  <si>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</si>
  <si>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</si>
  <si>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</si>
  <si>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</si>
  <si>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</si>
  <si>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</si>
  <si>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</si>
  <si>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</si>
  <si>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</si>
  <si>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</si>
  <si>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</si>
  <si>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</si>
  <si>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</si>
  <si>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</si>
  <si>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</si>
  <si>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</si>
  <si>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</si>
  <si>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</si>
  <si>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</si>
  <si>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</si>
  <si>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</si>
  <si>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</si>
  <si>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</si>
  <si>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</si>
  <si>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</si>
  <si>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</si>
  <si>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</si>
  <si>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</si>
  <si>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</si>
  <si>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</si>
  <si>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</si>
  <si>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</si>
  <si>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</si>
  <si>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</si>
  <si>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</si>
  <si>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</si>
  <si>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</si>
  <si>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</si>
  <si>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</si>
  <si>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</si>
  <si>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</si>
  <si>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</si>
  <si>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</si>
  <si>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</si>
  <si>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</si>
  <si>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</si>
  <si>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</si>
  <si>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</si>
  <si>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</si>
  <si>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</si>
  <si>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</si>
  <si>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</si>
  <si>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</si>
  <si>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</si>
  <si>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</si>
  <si>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</si>
  <si>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</si>
  <si>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</si>
  <si>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</si>
  <si>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</si>
  <si>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</si>
  <si>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</si>
  <si>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</si>
  <si>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</si>
  <si>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</si>
  <si>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</si>
  <si>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</si>
  <si>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</si>
  <si>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</si>
  <si>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</si>
  <si>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</si>
  <si>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</si>
  <si>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</si>
  <si>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</si>
  <si>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</si>
  <si>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</si>
  <si>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</si>
  <si>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</si>
  <si>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</si>
  <si>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</si>
  <si>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</si>
  <si>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</si>
  <si>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</si>
  <si>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</si>
  <si>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</si>
  <si>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</si>
  <si>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</si>
  <si>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</si>
  <si>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</si>
  <si>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</si>
  <si>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</si>
  <si>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</si>
  <si>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</si>
  <si>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</si>
  <si>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</si>
  <si>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</si>
  <si>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</si>
  <si>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</si>
  <si>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</si>
  <si>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</si>
  <si>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</si>
  <si>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</si>
  <si>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</si>
  <si>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</si>
  <si>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</si>
  <si>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</si>
  <si>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</si>
  <si>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</si>
  <si>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</si>
  <si>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</si>
  <si>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</si>
  <si>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</si>
  <si>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</si>
  <si>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</si>
  <si>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</si>
  <si>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</si>
  <si>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</si>
  <si>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</si>
  <si>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</si>
  <si>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</si>
  <si>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</si>
  <si>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</si>
  <si>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</si>
  <si>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</si>
  <si>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</si>
  <si>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</si>
  <si>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</si>
  <si>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</si>
  <si>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</si>
  <si>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</si>
  <si>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</si>
  <si>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</si>
  <si>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</si>
  <si>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</si>
  <si>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</si>
  <si>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</si>
  <si>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</si>
  <si>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</si>
  <si>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</si>
  <si>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</si>
  <si>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</si>
  <si>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</si>
  <si>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</si>
  <si>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</si>
  <si>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</si>
  <si>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</si>
  <si>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</si>
  <si>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</si>
  <si>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</si>
  <si>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</si>
  <si>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</si>
  <si>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</si>
  <si>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</si>
  <si>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</si>
  <si>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</si>
  <si>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</si>
  <si>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</si>
  <si>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</si>
  <si>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</si>
  <si>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</si>
  <si>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</si>
  <si>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</si>
  <si>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</si>
  <si>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</si>
  <si>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</si>
  <si>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</si>
  <si>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</si>
  <si>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</si>
  <si>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</si>
  <si>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</si>
  <si>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</si>
  <si>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</si>
  <si>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</si>
  <si>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</si>
  <si>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</si>
  <si>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</si>
  <si>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</si>
  <si>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</si>
  <si>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</si>
  <si>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</si>
  <si>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</si>
  <si>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</si>
  <si>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</si>
  <si>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</si>
  <si>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</si>
  <si>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</si>
  <si>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</si>
  <si>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</si>
  <si>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</si>
  <si>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</si>
  <si>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</si>
  <si>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</si>
  <si>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</si>
  <si>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</si>
  <si>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</si>
  <si>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</si>
  <si>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</si>
  <si>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</si>
  <si>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</si>
  <si>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</si>
  <si>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</si>
  <si>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</si>
  <si>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</si>
  <si>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</si>
  <si>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</si>
  <si>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</si>
  <si>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</si>
  <si>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</si>
  <si>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</si>
  <si>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</si>
  <si>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</si>
  <si>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</si>
  <si>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</si>
  <si>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</si>
  <si>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</si>
  <si>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</si>
  <si>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</si>
  <si>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</si>
  <si>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</si>
  <si>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</si>
  <si>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</si>
  <si>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</si>
  <si>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</si>
  <si>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</si>
  <si>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</si>
  <si>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</si>
  <si>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</si>
  <si>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</si>
  <si>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</si>
  <si>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</si>
  <si>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</si>
  <si>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</si>
  <si>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</si>
  <si>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</si>
  <si>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</si>
  <si>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</si>
  <si>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</si>
  <si>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</si>
  <si>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</si>
  <si>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</si>
  <si>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</si>
  <si>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</si>
  <si>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</si>
  <si>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</si>
  <si>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</si>
  <si>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</si>
  <si>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</si>
  <si>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</si>
  <si>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</si>
  <si>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</si>
  <si>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</si>
  <si>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</si>
  <si>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</si>
  <si>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</si>
  <si>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</si>
  <si>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</si>
  <si>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</si>
  <si>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</si>
  <si>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</si>
  <si>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</si>
  <si>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</si>
  <si>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</si>
  <si>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</si>
  <si>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</si>
  <si>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</si>
  <si>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</si>
  <si>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</si>
  <si>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</si>
  <si>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</si>
  <si>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</si>
  <si>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</si>
  <si>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</si>
  <si>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</si>
  <si>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</si>
  <si>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</si>
  <si>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</si>
  <si>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</si>
  <si>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</si>
  <si>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</si>
  <si>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</si>
  <si>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</si>
  <si>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</si>
  <si>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</si>
  <si>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</si>
  <si>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</si>
  <si>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</si>
  <si>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</si>
  <si>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</si>
  <si>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</si>
  <si>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</si>
  <si>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</si>
  <si>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</si>
  <si>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</si>
  <si>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</si>
  <si>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</si>
  <si>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</si>
  <si>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</si>
  <si>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</si>
  <si>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</si>
  <si>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</si>
  <si>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</si>
  <si>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</si>
  <si>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</si>
  <si>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</si>
  <si>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</si>
  <si>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</si>
  <si>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</si>
  <si>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</si>
  <si>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</si>
  <si>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</si>
  <si>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</si>
  <si>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</si>
  <si>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</si>
  <si>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</si>
  <si>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</si>
  <si>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</si>
  <si>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</si>
  <si>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</si>
  <si>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</si>
  <si>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</si>
  <si>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</si>
  <si>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</si>
  <si>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</si>
  <si>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</si>
  <si>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</si>
  <si>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</si>
  <si>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</si>
  <si>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</si>
  <si>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</si>
  <si>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</si>
  <si>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</si>
  <si>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</si>
  <si>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</si>
  <si>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</si>
  <si>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</si>
  <si>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</si>
  <si>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</si>
  <si>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</si>
  <si>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</si>
  <si>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</si>
  <si>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</si>
  <si>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</si>
  <si>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</si>
  <si>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</si>
  <si>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</si>
  <si>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</si>
  <si>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</si>
  <si>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</si>
  <si>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</si>
  <si>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</si>
  <si>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</si>
  <si>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</si>
  <si>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</si>
  <si>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</si>
  <si>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</si>
  <si>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</si>
  <si>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</si>
  <si>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</si>
  <si>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</si>
  <si>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</si>
  <si>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</si>
  <si>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</si>
  <si>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</si>
  <si>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</si>
  <si>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</si>
  <si>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</si>
  <si>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</si>
  <si>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</si>
  <si>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</si>
  <si>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</si>
  <si>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</si>
  <si>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</si>
  <si>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</si>
  <si>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</si>
  <si>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</si>
  <si>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</si>
  <si>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</si>
  <si>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</si>
  <si>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</si>
  <si>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</si>
  <si>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</si>
  <si>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</si>
  <si>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</si>
  <si>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</si>
  <si>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</si>
  <si>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</si>
  <si>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</si>
  <si>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</si>
  <si>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</si>
  <si>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</si>
  <si>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</si>
  <si>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</si>
  <si>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</si>
  <si>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</si>
  <si>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</si>
  <si>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</si>
  <si>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</si>
  <si>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</si>
  <si>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</si>
  <si>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</si>
  <si>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</si>
  <si>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</si>
  <si>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</si>
  <si>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</si>
  <si>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</si>
  <si>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</si>
  <si>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</si>
  <si>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</si>
  <si>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</si>
  <si>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</si>
  <si>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</si>
  <si>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</si>
  <si>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</si>
  <si>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</si>
  <si>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</si>
  <si>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</si>
  <si>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</si>
  <si>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</si>
  <si>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</si>
  <si>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</si>
  <si>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</si>
  <si>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</si>
  <si>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</si>
  <si>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</si>
  <si>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</si>
  <si>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</si>
  <si>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</si>
  <si>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</si>
  <si>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</si>
  <si>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</si>
  <si>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</si>
  <si>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</si>
  <si>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</si>
  <si>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</si>
  <si>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</si>
  <si>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</si>
  <si>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</si>
  <si>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</si>
  <si>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</si>
  <si>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</si>
  <si>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</si>
  <si>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</si>
  <si>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</si>
  <si>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</si>
  <si>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</si>
  <si>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</si>
  <si>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</si>
  <si>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</si>
  <si>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</si>
  <si>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</si>
  <si>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</si>
  <si>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</si>
  <si>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</si>
  <si>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</si>
  <si>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</si>
  <si>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</si>
  <si>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</si>
  <si>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</si>
  <si>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</si>
  <si>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</si>
  <si>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</si>
  <si>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</si>
  <si>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</si>
  <si>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</si>
  <si>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</si>
  <si>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</si>
  <si>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</si>
  <si>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</si>
  <si>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</si>
  <si>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</si>
  <si>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</si>
  <si>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</si>
  <si>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</si>
  <si>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</si>
  <si>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</si>
  <si>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</si>
  <si>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</si>
  <si>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</si>
  <si>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</si>
  <si>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</si>
  <si>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</si>
  <si>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</si>
  <si>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</si>
  <si>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</si>
  <si>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</si>
  <si>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</si>
  <si>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</si>
  <si>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</si>
  <si>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</si>
  <si>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</si>
  <si>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</si>
  <si>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</si>
  <si>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</si>
  <si>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</si>
  <si>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</si>
  <si>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</si>
  <si>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</si>
  <si>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</si>
  <si>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</si>
  <si>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</si>
  <si>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</si>
  <si>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</si>
  <si>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</si>
  <si>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</si>
  <si>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</si>
  <si>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</si>
  <si>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</si>
  <si>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</si>
  <si>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</si>
  <si>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</si>
  <si>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</si>
  <si>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</si>
  <si>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</si>
  <si>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</si>
  <si>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</si>
  <si>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</si>
  <si>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</si>
  <si>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</si>
  <si>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</si>
  <si>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</si>
  <si>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</si>
  <si>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</si>
  <si>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</si>
  <si>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</si>
  <si>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</si>
  <si>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</si>
  <si>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</si>
  <si>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</si>
  <si>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</si>
  <si>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</si>
  <si>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</si>
  <si>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</si>
  <si>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</si>
  <si>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</si>
  <si>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</si>
  <si>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</si>
  <si>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</si>
  <si>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</si>
  <si>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</si>
  <si>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</si>
  <si>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</si>
  <si>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</si>
  <si>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</si>
  <si>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</si>
  <si>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</si>
  <si>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</si>
  <si>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</si>
  <si>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</si>
  <si>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</si>
  <si>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</si>
  <si>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</si>
  <si>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</si>
  <si>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</si>
  <si>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</si>
  <si>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</si>
  <si>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</si>
  <si>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</si>
  <si>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</si>
  <si>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</si>
  <si>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</si>
  <si>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</si>
  <si>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</si>
  <si>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</si>
  <si>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</si>
  <si>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</si>
  <si>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</si>
  <si>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</si>
  <si>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</si>
  <si>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</si>
  <si>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</si>
  <si>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</si>
  <si>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</si>
  <si>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</si>
  <si>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</si>
  <si>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</si>
  <si>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</si>
  <si>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</si>
  <si>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</si>
  <si>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</si>
  <si>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</si>
  <si>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</si>
  <si>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</si>
  <si>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</si>
  <si>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</si>
  <si>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</si>
  <si>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</si>
  <si>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</si>
  <si>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</si>
  <si>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</si>
  <si>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</si>
  <si>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</si>
  <si>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</si>
  <si>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</si>
  <si>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</si>
  <si>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</si>
  <si>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</si>
  <si>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</si>
  <si>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</si>
  <si>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</si>
  <si>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</si>
  <si>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</si>
  <si>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</si>
  <si>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</si>
  <si>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</si>
  <si>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</si>
  <si>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</si>
  <si>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</si>
  <si>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</si>
  <si>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</si>
  <si>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</si>
  <si>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</si>
  <si>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</si>
  <si>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</si>
  <si>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</si>
  <si>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</si>
  <si>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</si>
  <si>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</si>
  <si>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</si>
  <si>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</si>
  <si>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</si>
  <si>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</si>
  <si>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</si>
  <si>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</si>
  <si>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</si>
  <si>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</si>
  <si>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</si>
  <si>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</si>
  <si>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</si>
  <si>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</si>
  <si>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</si>
  <si>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</si>
  <si>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</si>
  <si>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</si>
  <si>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</si>
  <si>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</si>
  <si>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</si>
  <si>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</si>
  <si>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</si>
  <si>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</si>
  <si>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</si>
  <si>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</si>
  <si>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</si>
  <si>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</si>
  <si>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</si>
  <si>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</si>
  <si>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</si>
  <si>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</si>
  <si>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</si>
  <si>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</si>
  <si>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</si>
  <si>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</si>
  <si>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</si>
  <si>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</si>
  <si>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</si>
  <si>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</si>
  <si>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</si>
  <si>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</si>
  <si>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</si>
  <si>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</si>
  <si>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</si>
  <si>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</si>
  <si>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</si>
  <si>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</si>
  <si>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</si>
  <si>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</si>
  <si>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</si>
  <si>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</si>
  <si>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</si>
  <si>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</si>
  <si>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</si>
  <si>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</si>
  <si>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</si>
  <si>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</si>
  <si>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</si>
  <si>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</si>
  <si>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</si>
  <si>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</si>
  <si>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</si>
  <si>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</si>
  <si>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</si>
  <si>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</si>
  <si>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</si>
  <si>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</si>
  <si>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</si>
  <si>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</si>
  <si>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</si>
  <si>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</si>
  <si>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</si>
  <si>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</si>
  <si>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</si>
  <si>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</si>
  <si>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</si>
  <si>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</si>
  <si>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</si>
  <si>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</si>
  <si>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</si>
  <si>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</si>
  <si>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</si>
  <si>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</si>
  <si>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</si>
  <si>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</si>
  <si>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</si>
  <si>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</si>
  <si>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</si>
  <si>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</si>
  <si>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</si>
  <si>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</si>
  <si>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</si>
  <si>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</si>
  <si>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</si>
  <si>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</si>
  <si>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</si>
  <si>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</si>
  <si>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</si>
  <si>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</si>
  <si>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</si>
  <si>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</si>
  <si>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</si>
  <si>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</si>
  <si>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</si>
  <si>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</si>
  <si>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</si>
  <si>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</si>
  <si>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</si>
  <si>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</si>
  <si>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</si>
  <si>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</si>
  <si>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</si>
  <si>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</si>
  <si>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</si>
  <si>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</si>
  <si>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</si>
  <si>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</si>
  <si>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</si>
  <si>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</si>
  <si>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</si>
  <si>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</si>
  <si>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</si>
  <si>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</si>
  <si>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</si>
  <si>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</si>
  <si>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</si>
  <si>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</si>
  <si>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</si>
  <si>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</si>
  <si>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</si>
  <si>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</si>
  <si>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</si>
  <si>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</si>
  <si>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</si>
  <si>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</si>
  <si>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</si>
  <si>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</si>
  <si>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</si>
  <si>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</si>
  <si>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</si>
  <si>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</si>
  <si>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</si>
  <si>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</si>
  <si>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</si>
  <si>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</si>
  <si>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</si>
  <si>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</si>
  <si>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</si>
  <si>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</si>
  <si>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</si>
  <si>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</si>
  <si>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</si>
  <si>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</si>
  <si>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</si>
  <si>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</si>
  <si>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</si>
  <si>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</si>
  <si>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</si>
  <si>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</si>
  <si>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</si>
  <si>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</si>
  <si>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</si>
  <si>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</si>
  <si>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</si>
  <si>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</si>
  <si>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</si>
  <si>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</si>
  <si>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</si>
  <si>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</si>
  <si>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</si>
  <si>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</si>
  <si>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</si>
  <si>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</si>
  <si>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</si>
  <si>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</si>
  <si>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</si>
  <si>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</si>
  <si>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</si>
  <si>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</si>
  <si>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</si>
  <si>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</si>
  <si>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</si>
  <si>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</si>
  <si>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</si>
  <si>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</si>
  <si>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</si>
  <si>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</si>
  <si>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</si>
  <si>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</si>
  <si>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</si>
  <si>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</si>
  <si>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</si>
  <si>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</si>
  <si>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</si>
  <si>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</si>
  <si>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</si>
  <si>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</si>
  <si>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</si>
  <si>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</si>
  <si>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</si>
  <si>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</si>
  <si>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</si>
  <si>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</si>
  <si>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</si>
  <si>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</si>
  <si>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</si>
  <si>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</si>
  <si>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</si>
  <si>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</si>
  <si>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</si>
  <si>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</si>
  <si>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</si>
  <si>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</si>
  <si>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</si>
  <si>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</si>
  <si>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</si>
  <si>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</si>
  <si>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</si>
  <si>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</si>
  <si>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</si>
  <si>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</si>
  <si>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</si>
  <si>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</si>
  <si>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</si>
  <si>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</si>
  <si>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</si>
  <si>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</si>
  <si>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</si>
  <si>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</si>
  <si>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</si>
  <si>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</si>
  <si>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</si>
  <si>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</si>
  <si>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</si>
  <si>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</si>
  <si>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</si>
  <si>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</si>
  <si>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</si>
  <si>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</si>
  <si>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</si>
  <si>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</si>
  <si>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</si>
  <si>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</si>
  <si>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</si>
  <si>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</si>
  <si>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</si>
  <si>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</si>
  <si>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</si>
  <si>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</si>
  <si>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</si>
  <si>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</si>
  <si>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</si>
  <si>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</si>
  <si>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</si>
  <si>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</si>
  <si>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</si>
  <si>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</si>
  <si>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</si>
  <si>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</si>
  <si>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</si>
  <si>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</si>
  <si>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</si>
  <si>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</si>
  <si>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</si>
  <si>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</si>
  <si>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</si>
  <si>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</si>
  <si>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</si>
  <si>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</si>
  <si>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</si>
  <si>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</si>
  <si>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</si>
  <si>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</si>
  <si>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</si>
  <si>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</si>
  <si>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</si>
  <si>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</si>
  <si>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</si>
  <si>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</si>
  <si>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</si>
  <si>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</si>
  <si>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</si>
  <si>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</si>
  <si>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</si>
  <si>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</si>
  <si>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</si>
  <si>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</si>
  <si>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</si>
  <si>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</si>
  <si>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</si>
  <si>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</si>
  <si>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</si>
  <si>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</si>
  <si>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</si>
  <si>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</si>
  <si>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</si>
  <si>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</si>
  <si>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</si>
  <si>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</si>
  <si>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</si>
  <si>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</si>
  <si>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</si>
  <si>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</si>
  <si>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</si>
  <si>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</si>
  <si>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</si>
  <si>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</si>
  <si>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</si>
  <si>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</si>
  <si>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</si>
  <si>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</si>
  <si>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</si>
  <si>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</si>
  <si>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</si>
  <si>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</si>
  <si>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</si>
  <si>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</si>
  <si>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</si>
  <si>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</si>
  <si>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</si>
  <si>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</si>
  <si>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</si>
  <si>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</si>
  <si>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</si>
  <si>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</si>
  <si>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</si>
  <si>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</si>
  <si>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</si>
  <si>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</si>
  <si>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</si>
  <si>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</si>
  <si>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</si>
  <si>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</si>
  <si>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</si>
  <si>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</si>
  <si>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</si>
  <si>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</si>
  <si>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</si>
  <si>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</si>
  <si>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</si>
  <si>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</si>
  <si>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</si>
  <si>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</si>
  <si>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</si>
  <si>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</si>
  <si>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</si>
  <si>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</si>
  <si>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</si>
  <si>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</si>
  <si>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</si>
  <si>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</si>
  <si>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</si>
  <si>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</si>
  <si>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</si>
  <si>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</si>
  <si>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</si>
  <si>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</si>
  <si>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</si>
  <si>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</si>
  <si>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</si>
  <si>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</si>
  <si>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</si>
  <si>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</si>
  <si>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</si>
  <si>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</si>
  <si>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</si>
  <si>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</si>
  <si>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</si>
  <si>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</si>
  <si>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</si>
  <si>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</si>
  <si>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</si>
  <si>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</si>
  <si>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</si>
  <si>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</si>
  <si>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</si>
  <si>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</si>
  <si>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</si>
  <si>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</si>
  <si>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</si>
  <si>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</si>
  <si>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</si>
  <si>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</si>
  <si>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</si>
  <si>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</si>
  <si>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</si>
  <si>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</si>
  <si>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</si>
  <si>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</si>
  <si>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</si>
  <si>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</si>
  <si>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</si>
  <si>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</si>
  <si>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</si>
  <si>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</si>
  <si>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</si>
  <si>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</si>
  <si>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</si>
  <si>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</si>
  <si>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</si>
  <si>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</si>
  <si>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</si>
  <si>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</si>
  <si>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</si>
  <si>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</si>
  <si>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</si>
  <si>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</si>
  <si>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</si>
  <si>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</si>
  <si>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</si>
  <si>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</si>
  <si>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</si>
  <si>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</si>
  <si>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</si>
  <si>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</si>
  <si>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</si>
  <si>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</si>
  <si>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</si>
  <si>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</si>
  <si>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</si>
  <si>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</si>
  <si>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</si>
  <si>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</si>
  <si>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</si>
  <si>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</si>
  <si>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</si>
  <si>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</si>
  <si>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</si>
  <si>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</si>
  <si>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</si>
  <si>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</si>
  <si>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</si>
  <si>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</si>
  <si>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</si>
  <si>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</si>
  <si>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</si>
  <si>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</si>
  <si>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</si>
  <si>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</si>
  <si>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</si>
  <si>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</si>
  <si>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</si>
  <si>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</si>
  <si>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</si>
  <si>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</si>
  <si>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</si>
  <si>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</si>
  <si>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</si>
  <si>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</si>
  <si>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</si>
  <si>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</si>
  <si>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</si>
  <si>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</si>
  <si>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</si>
  <si>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</si>
  <si>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</si>
  <si>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</si>
  <si>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</si>
  <si>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</si>
  <si>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</si>
  <si>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</si>
  <si>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</si>
  <si>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</si>
  <si>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</si>
  <si>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</si>
  <si>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</si>
  <si>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</si>
  <si>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</si>
  <si>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</si>
  <si>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</si>
  <si>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</si>
  <si>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</si>
  <si>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</si>
  <si>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</si>
  <si>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</si>
  <si>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</si>
  <si>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</si>
  <si>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</si>
  <si>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</si>
  <si>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</si>
  <si>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</si>
  <si>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</si>
  <si>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</si>
  <si>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</si>
  <si>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</si>
  <si>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</si>
  <si>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</si>
  <si>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</si>
  <si>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</si>
  <si>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</si>
  <si>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</si>
  <si>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</si>
  <si>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</si>
  <si>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</si>
  <si>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</si>
  <si>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</si>
  <si>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</si>
  <si>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</si>
  <si>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</si>
  <si>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</si>
  <si>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</si>
  <si>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</si>
  <si>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</si>
  <si>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</si>
  <si>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</si>
  <si>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</si>
  <si>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</si>
  <si>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</si>
  <si>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</si>
  <si>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</si>
  <si>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</si>
  <si>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</si>
  <si>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</si>
  <si>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</si>
  <si>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</si>
  <si>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</si>
  <si>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</si>
  <si>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</si>
  <si>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</si>
  <si>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</si>
  <si>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</si>
  <si>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</si>
  <si>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</si>
  <si>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</si>
  <si>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</si>
  <si>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</si>
  <si>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</si>
  <si>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</si>
  <si>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</si>
  <si>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</si>
  <si>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</si>
  <si>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</si>
  <si>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</si>
  <si>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</si>
  <si>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</si>
  <si>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</si>
  <si>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</si>
  <si>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</si>
  <si>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</si>
  <si>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</si>
  <si>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</si>
  <si>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</si>
  <si>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</si>
  <si>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</si>
  <si>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</si>
  <si>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</si>
  <si>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</si>
  <si>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</si>
  <si>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</si>
  <si>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</si>
  <si>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</si>
  <si>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</si>
  <si>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</si>
  <si>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</si>
  <si>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</si>
  <si>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</si>
  <si>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</si>
  <si>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</si>
  <si>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</si>
  <si>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</si>
  <si>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</si>
  <si>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</si>
  <si>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</si>
  <si>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</si>
  <si>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</si>
  <si>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</si>
  <si>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</si>
  <si>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</si>
  <si>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</si>
  <si>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</si>
  <si>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</si>
  <si>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</si>
  <si>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</si>
  <si>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</si>
  <si>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</si>
  <si>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</si>
  <si>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</si>
  <si>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</si>
  <si>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</si>
  <si>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</si>
  <si>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</si>
  <si>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</si>
  <si>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</si>
  <si>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</si>
  <si>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</si>
  <si>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</si>
  <si>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</si>
  <si>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</si>
  <si>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</si>
  <si>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</si>
  <si>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</si>
  <si>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</si>
  <si>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</si>
  <si>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</si>
  <si>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</si>
  <si>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</si>
  <si>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</si>
  <si>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</si>
  <si>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</si>
  <si>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</si>
  <si>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</si>
  <si>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</si>
  <si>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</si>
  <si>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</si>
  <si>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</si>
  <si>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</si>
  <si>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</si>
  <si>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</si>
  <si>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</si>
  <si>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</si>
  <si>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</si>
  <si>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</si>
  <si>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</si>
  <si>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</si>
  <si>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</si>
  <si>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</si>
  <si>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</si>
  <si>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</si>
  <si>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</si>
  <si>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</si>
  <si>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</si>
  <si>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</si>
  <si>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</si>
  <si>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</si>
  <si>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</si>
  <si>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</si>
  <si>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</si>
  <si>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</si>
  <si>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</si>
  <si>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</si>
  <si>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</si>
  <si>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</si>
  <si>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</si>
  <si>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</si>
  <si>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</si>
  <si>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</si>
  <si>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</si>
  <si>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</si>
  <si>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</si>
  <si>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</si>
  <si>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</si>
  <si>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</si>
  <si>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</si>
  <si>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</si>
  <si>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</si>
  <si>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</si>
  <si>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</si>
  <si>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</si>
  <si>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</si>
  <si>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</si>
  <si>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</si>
  <si>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</si>
  <si>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</si>
  <si>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</si>
  <si>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</si>
  <si>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</si>
  <si>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</si>
  <si>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</si>
  <si>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</si>
  <si>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</si>
  <si>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</si>
  <si>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</si>
  <si>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</si>
  <si>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</si>
  <si>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</si>
  <si>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</si>
  <si>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</si>
  <si>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</si>
  <si>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</si>
  <si>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</si>
  <si>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</si>
  <si>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</si>
  <si>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</si>
  <si>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</si>
  <si>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</si>
  <si>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</si>
  <si>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</si>
  <si>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</si>
  <si>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</si>
  <si>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</si>
  <si>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</si>
  <si>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</si>
  <si>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</si>
  <si>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</si>
  <si>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</si>
  <si>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</si>
  <si>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</si>
  <si>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</si>
  <si>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</si>
  <si>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</si>
  <si>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</si>
  <si>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</si>
  <si>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</si>
  <si>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</si>
  <si>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</si>
  <si>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</si>
  <si>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</si>
  <si>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</si>
  <si>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</si>
  <si>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</si>
  <si>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</si>
  <si>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</si>
  <si>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</si>
  <si>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</si>
  <si>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</si>
  <si>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</si>
  <si>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</si>
  <si>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</si>
  <si>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</si>
  <si>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</si>
  <si>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</si>
  <si>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</si>
  <si>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</si>
  <si>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</si>
  <si>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</si>
  <si>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</si>
  <si>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</si>
  <si>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</si>
  <si>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</si>
  <si>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</si>
  <si>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</si>
  <si>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</si>
  <si>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</si>
  <si>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</si>
  <si>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</si>
  <si>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</si>
  <si>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</si>
  <si>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</si>
  <si>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</si>
  <si>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</si>
  <si>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</si>
  <si>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</si>
  <si>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</si>
  <si>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</si>
  <si>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</si>
  <si>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</si>
  <si>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</si>
  <si>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</si>
  <si>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</si>
  <si>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</si>
  <si>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</si>
  <si>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</si>
  <si>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</si>
  <si>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</si>
  <si>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</si>
  <si>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</si>
  <si>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</si>
  <si>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</si>
  <si>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</si>
  <si>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</si>
  <si>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</si>
  <si>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</si>
  <si>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</si>
  <si>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</si>
  <si>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</si>
  <si>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</si>
  <si>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</si>
  <si>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</si>
  <si>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</si>
  <si>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</si>
  <si>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</si>
  <si>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</si>
  <si>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</si>
  <si>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</si>
  <si>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</si>
  <si>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</si>
  <si>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</si>
  <si>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</si>
  <si>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</si>
  <si>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</si>
  <si>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</si>
  <si>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</si>
  <si>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</si>
  <si>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</si>
  <si>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</si>
  <si>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</si>
  <si>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</si>
  <si>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</si>
  <si>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</si>
  <si>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</si>
  <si>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</si>
  <si>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</si>
  <si>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</si>
  <si>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</si>
  <si>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</si>
  <si>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</si>
  <si>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</si>
  <si>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</si>
  <si>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</si>
  <si>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</si>
  <si>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</si>
  <si>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</si>
  <si>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</si>
  <si>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</si>
  <si>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</si>
  <si>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</si>
  <si>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</si>
  <si>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</si>
  <si>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</si>
  <si>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</si>
  <si>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</si>
  <si>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</si>
  <si>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</si>
  <si>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</si>
  <si>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</si>
  <si>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</si>
  <si>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</si>
  <si>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</si>
  <si>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</si>
  <si>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</si>
  <si>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</si>
  <si>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</si>
  <si>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</si>
  <si>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</si>
  <si>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</si>
  <si>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</si>
  <si>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</si>
  <si>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</si>
  <si>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</si>
  <si>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</si>
  <si>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</si>
  <si>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</si>
  <si>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</si>
  <si>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</si>
  <si>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</si>
  <si>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</si>
  <si>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</si>
  <si>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</si>
  <si>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</si>
  <si>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</si>
  <si>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</si>
  <si>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</si>
  <si>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</si>
  <si>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</si>
  <si>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</si>
  <si>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</si>
  <si>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</si>
  <si>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</si>
  <si>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</si>
  <si>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</si>
  <si>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</si>
  <si>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</si>
  <si>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</si>
  <si>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</si>
  <si>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</si>
  <si>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</si>
  <si>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</si>
  <si>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</si>
  <si>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</si>
  <si>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</si>
  <si>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</si>
  <si>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</si>
  <si>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</si>
  <si>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</si>
  <si>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</si>
  <si>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</si>
  <si>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</si>
  <si>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</si>
  <si>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</si>
  <si>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</si>
  <si>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</si>
  <si>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</si>
  <si>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</si>
  <si>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</si>
  <si>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</si>
  <si>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</si>
  <si>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</si>
  <si>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</si>
  <si>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</si>
  <si>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</si>
  <si>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</si>
  <si>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</si>
  <si>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</si>
  <si>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</si>
  <si>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</si>
  <si>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</si>
  <si>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</si>
  <si>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</si>
  <si>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</si>
  <si>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</si>
  <si>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</si>
  <si>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</si>
  <si>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</si>
  <si>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</si>
  <si>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</si>
  <si>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</si>
  <si>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</si>
  <si>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</si>
  <si>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</si>
  <si>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</si>
  <si>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</si>
  <si>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</si>
  <si>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</si>
  <si>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</si>
  <si>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</si>
  <si>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</si>
  <si>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</si>
  <si>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</si>
  <si>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</si>
  <si>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</si>
  <si>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</si>
  <si>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</si>
  <si>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</si>
  <si>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</si>
  <si>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</si>
  <si>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</si>
  <si>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</si>
  <si>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</si>
  <si>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</si>
  <si>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</si>
  <si>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</si>
  <si>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</si>
  <si>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</si>
  <si>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</si>
  <si>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</si>
  <si>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</si>
  <si>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</si>
  <si>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</si>
  <si>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</si>
  <si>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</si>
  <si>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</si>
  <si>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</si>
  <si>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</si>
  <si>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</si>
  <si>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</si>
  <si>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</si>
  <si>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</si>
  <si>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</si>
  <si>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</si>
  <si>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</si>
  <si>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</si>
  <si>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</si>
  <si>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</si>
  <si>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</si>
  <si>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</si>
  <si>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</si>
  <si>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</si>
  <si>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</si>
  <si>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</si>
  <si>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</si>
  <si>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</si>
  <si>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</si>
  <si>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</si>
  <si>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</si>
  <si>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</si>
  <si>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</si>
  <si>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</si>
  <si>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</si>
  <si>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</si>
  <si>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</si>
  <si>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</si>
  <si>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</si>
  <si>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</si>
  <si>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</si>
  <si>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</si>
  <si>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</si>
  <si>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</si>
  <si>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</si>
  <si>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</si>
  <si>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</si>
  <si>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</si>
  <si>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</si>
  <si>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</si>
  <si>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</si>
  <si>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</si>
  <si>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</si>
  <si>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</si>
  <si>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</si>
  <si>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</si>
  <si>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</si>
  <si>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</si>
  <si>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</si>
  <si>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</si>
  <si>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</si>
  <si>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</si>
  <si>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</si>
  <si>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</si>
  <si>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</si>
  <si>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</si>
  <si>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</si>
  <si>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</si>
  <si>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</si>
  <si>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</si>
  <si>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</si>
  <si>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</si>
  <si>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</si>
  <si>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</si>
  <si>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</si>
  <si>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</si>
  <si>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</si>
  <si>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</si>
  <si>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</si>
  <si>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</si>
  <si>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</si>
  <si>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</si>
  <si>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</si>
  <si>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</si>
  <si>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</si>
  <si>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</si>
  <si>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</si>
  <si>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</si>
  <si>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</si>
  <si>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</si>
  <si>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</si>
  <si>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</si>
  <si>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</si>
  <si>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</si>
  <si>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</si>
  <si>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</si>
  <si>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</si>
  <si>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</si>
  <si>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</si>
  <si>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</si>
  <si>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</si>
  <si>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</si>
  <si>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</si>
  <si>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</si>
  <si>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</si>
  <si>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</si>
  <si>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</si>
  <si>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</si>
  <si>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</si>
  <si>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</si>
  <si>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</si>
  <si>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</si>
  <si>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</si>
  <si>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</si>
  <si>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</si>
  <si>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</si>
  <si>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</si>
  <si>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</si>
  <si>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</si>
  <si>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</si>
  <si>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</si>
  <si>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</si>
  <si>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</si>
  <si>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</si>
  <si>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</si>
  <si>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</si>
  <si>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</si>
  <si>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</si>
  <si>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</si>
  <si>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</si>
  <si>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</si>
  <si>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</si>
  <si>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</si>
  <si>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</si>
  <si>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</si>
  <si>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</si>
  <si>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</si>
  <si>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</si>
  <si>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</si>
  <si>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</si>
  <si>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</si>
  <si>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</si>
  <si>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</si>
  <si>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</si>
  <si>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</si>
  <si>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</si>
  <si>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</si>
  <si>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</si>
  <si>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</si>
  <si>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</si>
  <si>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</si>
  <si>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</si>
  <si>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</si>
  <si>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</si>
  <si>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</si>
  <si>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</si>
  <si>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</si>
  <si>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</si>
  <si>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</si>
  <si>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</si>
  <si>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</si>
  <si>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</si>
  <si>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</si>
  <si>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</si>
  <si>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</si>
  <si>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</si>
  <si>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</si>
  <si>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</si>
  <si>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</si>
  <si>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</si>
  <si>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</si>
  <si>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</si>
  <si>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</si>
  <si>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</si>
  <si>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</si>
  <si>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</si>
  <si>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</si>
  <si>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</si>
  <si>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</si>
  <si>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</si>
  <si>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</si>
  <si>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</si>
  <si>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</si>
  <si>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</si>
  <si>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</si>
  <si>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</si>
  <si>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</si>
  <si>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</si>
  <si>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</si>
  <si>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</si>
  <si>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</si>
  <si>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</si>
  <si>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</si>
  <si>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</si>
  <si>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</si>
  <si>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</si>
  <si>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</si>
  <si>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</si>
  <si>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</si>
  <si>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</si>
  <si>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</si>
  <si>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</si>
  <si>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</si>
  <si>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</si>
  <si>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</si>
  <si>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</si>
  <si>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</si>
  <si>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</si>
  <si>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</si>
  <si>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</si>
  <si>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</si>
  <si>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</si>
  <si>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</si>
  <si>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</si>
  <si>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</si>
  <si>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</si>
  <si>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</si>
  <si>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</si>
  <si>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</si>
  <si>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</si>
  <si>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</si>
  <si>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</si>
  <si>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</si>
  <si>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</si>
  <si>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</si>
  <si>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</si>
  <si>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</si>
  <si>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</si>
  <si>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</si>
  <si>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</si>
  <si>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</si>
  <si>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</si>
  <si>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</si>
  <si>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</si>
  <si>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</si>
  <si>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</si>
  <si>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</si>
  <si>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</si>
  <si>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</si>
  <si>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</si>
  <si>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</si>
  <si>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</si>
  <si>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</si>
  <si>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</si>
  <si>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</si>
  <si>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</si>
  <si>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</si>
  <si>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</si>
  <si>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</si>
  <si>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</si>
  <si>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</si>
  <si>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</si>
  <si>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</si>
  <si>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</si>
  <si>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</si>
  <si>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</si>
  <si>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</si>
  <si>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</si>
  <si>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</si>
  <si>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</si>
  <si>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</si>
  <si>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</si>
  <si>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</si>
  <si>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</si>
  <si>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</si>
  <si>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</si>
  <si>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</si>
  <si>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</si>
  <si>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</si>
  <si>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</si>
  <si>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</si>
  <si>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</si>
  <si>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</si>
  <si>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</si>
  <si>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</si>
  <si>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</si>
  <si>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</si>
  <si>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</si>
  <si>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</si>
  <si>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</si>
  <si>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</si>
  <si>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</si>
  <si>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</si>
  <si>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</si>
  <si>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</si>
  <si>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</si>
  <si>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</si>
  <si>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</si>
  <si>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</si>
  <si>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</si>
  <si>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</si>
  <si>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</si>
  <si>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</si>
  <si>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</si>
  <si>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</si>
  <si>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</si>
  <si>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</si>
  <si>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</si>
  <si>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</si>
  <si>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</si>
  <si>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</si>
  <si>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</si>
  <si>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</si>
  <si>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</si>
  <si>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</si>
  <si>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</si>
  <si>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</si>
  <si>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</si>
  <si>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</si>
  <si>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</si>
  <si>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</si>
  <si>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</si>
  <si>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</si>
  <si>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</si>
  <si>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</si>
  <si>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</si>
  <si>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</si>
  <si>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</si>
  <si>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</si>
  <si>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</si>
  <si>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</si>
  <si>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</si>
  <si>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</si>
  <si>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</si>
  <si>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</si>
  <si>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</si>
  <si>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</si>
  <si>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</si>
  <si>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</si>
  <si>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</si>
  <si>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</si>
  <si>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</si>
  <si>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</si>
  <si>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</si>
  <si>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</si>
  <si>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</si>
  <si>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</si>
  <si>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</si>
  <si>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</si>
  <si>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</si>
  <si>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</si>
  <si>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</si>
  <si>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</si>
  <si>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</si>
  <si>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</si>
  <si>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</si>
  <si>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</si>
  <si>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</si>
  <si>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</si>
  <si>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</si>
  <si>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</si>
  <si>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</si>
  <si>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</si>
  <si>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</si>
  <si>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</si>
  <si>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</si>
  <si>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</si>
  <si>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</si>
  <si>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</si>
  <si>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</si>
  <si>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</si>
  <si>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</si>
  <si>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</si>
  <si>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</si>
  <si>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</si>
  <si>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</si>
  <si>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</si>
  <si>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</si>
  <si>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</si>
  <si>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</si>
  <si>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</si>
  <si>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</si>
  <si>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</si>
  <si>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</si>
  <si>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</si>
  <si>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</si>
  <si>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</si>
  <si>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</si>
  <si>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</si>
  <si>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</si>
  <si>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</si>
  <si>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</si>
  <si>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</si>
  <si>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</si>
  <si>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</si>
  <si>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</si>
  <si>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</si>
  <si>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</si>
  <si>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</si>
  <si>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</si>
  <si>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</si>
  <si>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</si>
  <si>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</si>
  <si>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</si>
  <si>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</si>
  <si>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</si>
  <si>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</si>
  <si>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</si>
  <si>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</si>
  <si>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</si>
  <si>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</si>
  <si>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</si>
  <si>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</si>
  <si>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</si>
  <si>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</si>
  <si>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</si>
  <si>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</si>
  <si>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</si>
  <si>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</si>
  <si>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</si>
  <si>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</si>
  <si>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</si>
  <si>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</si>
  <si>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</si>
  <si>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</si>
  <si>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</si>
  <si>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</si>
  <si>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</si>
  <si>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</si>
  <si>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</si>
  <si>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</si>
  <si>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</si>
  <si>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</si>
  <si>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</si>
  <si>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</si>
  <si>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</si>
  <si>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</si>
  <si>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</si>
  <si>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</si>
  <si>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</si>
  <si>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</si>
  <si>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</si>
  <si>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</si>
  <si>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</si>
  <si>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</si>
  <si>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</si>
  <si>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</si>
  <si>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</si>
  <si>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</si>
  <si>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</si>
  <si>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</si>
  <si>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</si>
  <si>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</si>
  <si>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</si>
  <si>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</si>
  <si>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</si>
  <si>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</si>
  <si>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</si>
  <si>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</si>
  <si>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</si>
  <si>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</si>
  <si>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</si>
  <si>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</si>
  <si>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</si>
  <si>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</si>
  <si>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</si>
  <si>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</si>
  <si>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</si>
  <si>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</si>
  <si>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</si>
  <si>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</si>
  <si>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</si>
  <si>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</si>
  <si>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</si>
  <si>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</si>
  <si>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</si>
  <si>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</si>
  <si>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</si>
  <si>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</si>
  <si>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</si>
  <si>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</si>
  <si>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</si>
  <si>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</si>
  <si>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</si>
  <si>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</si>
  <si>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</si>
  <si>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</si>
  <si>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</si>
  <si>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</si>
  <si>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</si>
  <si>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</si>
  <si>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</si>
  <si>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</si>
  <si>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</si>
  <si>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</si>
  <si>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</si>
  <si>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</si>
  <si>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</si>
  <si>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</si>
  <si>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</si>
  <si>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</si>
  <si>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</si>
  <si>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</si>
  <si>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</si>
  <si>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</si>
  <si>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</si>
  <si>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</si>
  <si>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</si>
  <si>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</si>
  <si>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</si>
  <si>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</si>
  <si>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</si>
  <si>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</si>
  <si>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</si>
  <si>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</si>
  <si>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</si>
  <si>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</si>
  <si>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</si>
  <si>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</si>
  <si>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</si>
  <si>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</si>
  <si>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</si>
  <si>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</si>
  <si>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</si>
  <si>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</si>
  <si>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</si>
  <si>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</si>
  <si>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</si>
  <si>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</si>
  <si>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</si>
  <si>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</si>
  <si>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</si>
  <si>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</si>
  <si>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</si>
  <si>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</si>
  <si>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</si>
  <si>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</si>
  <si>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</si>
  <si>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</si>
  <si>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</si>
  <si>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</si>
  <si>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</si>
  <si>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</si>
  <si>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</si>
  <si>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</si>
  <si>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</si>
  <si>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</si>
  <si>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</si>
  <si>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</si>
  <si>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</si>
  <si>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</si>
  <si>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</si>
  <si>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</si>
  <si>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</si>
  <si>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</si>
  <si>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</si>
  <si>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</si>
  <si>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</si>
  <si>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</si>
  <si>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</si>
  <si>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</si>
  <si>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</si>
  <si>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</si>
  <si>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</si>
  <si>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</si>
  <si>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</si>
  <si>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</si>
  <si>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</si>
  <si>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</si>
  <si>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</si>
  <si>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</si>
  <si>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</si>
  <si>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</si>
  <si>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</si>
  <si>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</si>
  <si>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</si>
  <si>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</si>
  <si>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</si>
  <si>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</si>
  <si>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</si>
  <si>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</si>
  <si>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</si>
  <si>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</si>
  <si>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</si>
  <si>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</si>
  <si>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</si>
  <si>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</si>
  <si>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</si>
  <si>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</si>
  <si>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</si>
  <si>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</si>
  <si>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</si>
  <si>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</si>
  <si>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</si>
  <si>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</si>
  <si>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</si>
  <si>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</si>
  <si>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</si>
  <si>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</si>
  <si>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</si>
  <si>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</si>
  <si>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</si>
  <si>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</si>
  <si>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</si>
  <si>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</si>
  <si>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</si>
  <si>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</si>
  <si>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</si>
  <si>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</si>
  <si>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</si>
  <si>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</si>
  <si>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</si>
  <si>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</si>
  <si>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</si>
  <si>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</si>
  <si>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</si>
  <si>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</si>
  <si>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</si>
  <si>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</si>
  <si>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</si>
  <si>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</si>
  <si>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</si>
  <si>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</si>
  <si>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</si>
  <si>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</si>
  <si>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</si>
  <si>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</si>
  <si>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</si>
  <si>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</si>
  <si>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</si>
  <si>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</si>
  <si>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</si>
  <si>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</si>
  <si>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</si>
  <si>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</si>
  <si>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</si>
  <si>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</si>
  <si>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</si>
  <si>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</si>
  <si>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</si>
  <si>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</si>
  <si>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</si>
  <si>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</si>
  <si>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</si>
  <si>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</si>
  <si>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</si>
  <si>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</si>
  <si>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</si>
  <si>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</si>
  <si>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</si>
  <si>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</si>
  <si>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</si>
  <si>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</si>
  <si>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</si>
  <si>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</si>
  <si>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</si>
  <si>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</si>
  <si>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</si>
  <si>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</si>
  <si>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</si>
  <si>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</si>
  <si>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</si>
  <si>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</si>
  <si>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</si>
  <si>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</si>
  <si>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</si>
  <si>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</si>
  <si>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</si>
  <si>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</si>
  <si>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</si>
  <si>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</si>
  <si>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</si>
  <si>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</si>
  <si>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</si>
  <si>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</si>
  <si>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</si>
  <si>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</si>
  <si>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</si>
  <si>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</si>
  <si>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</si>
  <si>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</si>
  <si>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</si>
  <si>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</si>
  <si>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</si>
  <si>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</si>
  <si>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</si>
  <si>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</si>
  <si>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</si>
  <si>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</si>
  <si>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</si>
  <si>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</si>
  <si>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</si>
  <si>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</si>
  <si>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</si>
  <si>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</si>
  <si>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</si>
  <si>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</si>
  <si>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</si>
  <si>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</si>
  <si>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</si>
  <si>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</si>
  <si>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</si>
  <si>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</si>
  <si>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</si>
  <si>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</si>
  <si>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</si>
  <si>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</si>
  <si>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</si>
  <si>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</si>
  <si>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</si>
  <si>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</si>
  <si>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</si>
  <si>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</si>
  <si>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</si>
  <si>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</si>
  <si>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</si>
  <si>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</si>
  <si>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</si>
  <si>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</si>
  <si>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</si>
  <si>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</si>
  <si>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</si>
  <si>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</si>
  <si>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</si>
  <si>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</si>
  <si>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</si>
  <si>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</si>
  <si>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</si>
  <si>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</si>
  <si>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</si>
  <si>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</si>
  <si>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</si>
  <si>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</si>
  <si>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</si>
  <si>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</si>
  <si>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</si>
  <si>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</si>
  <si>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</si>
  <si>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</si>
  <si>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</si>
  <si>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</si>
  <si>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</si>
  <si>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</si>
  <si>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</si>
  <si>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</si>
  <si>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</si>
  <si>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</si>
  <si>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</si>
  <si>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</si>
  <si>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</si>
  <si>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</si>
  <si>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</si>
  <si>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</si>
  <si>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</si>
  <si>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</si>
  <si>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</si>
  <si>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</si>
  <si>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</si>
  <si>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</si>
  <si>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</si>
  <si>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</si>
  <si>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</si>
  <si>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</si>
  <si>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</si>
  <si>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</si>
  <si>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</si>
  <si>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</si>
  <si>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</si>
  <si>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</si>
  <si>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</si>
  <si>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</si>
  <si>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</si>
  <si>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</si>
  <si>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</si>
  <si>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</si>
  <si>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</si>
  <si>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</si>
  <si>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</si>
  <si>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</si>
  <si>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</si>
  <si>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</si>
  <si>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</si>
  <si>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</si>
  <si>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</si>
  <si>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</si>
  <si>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</si>
  <si>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</si>
  <si>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</si>
  <si>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</si>
  <si>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</si>
  <si>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</si>
  <si>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</si>
  <si>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</si>
  <si>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</si>
  <si>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</si>
  <si>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</si>
  <si>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</si>
  <si>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</si>
  <si>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</si>
  <si>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</si>
  <si>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</si>
  <si>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</si>
  <si>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</si>
  <si>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</si>
  <si>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</si>
  <si>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</si>
  <si>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</si>
  <si>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</si>
  <si>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</si>
  <si>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</si>
  <si>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</si>
  <si>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</si>
  <si>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</si>
  <si>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</si>
  <si>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</si>
  <si>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</si>
  <si>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</si>
  <si>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</si>
  <si>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</si>
  <si>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</si>
  <si>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</si>
  <si>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</si>
  <si>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</si>
  <si>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</si>
  <si>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</si>
  <si>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</si>
  <si>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</si>
  <si>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</si>
  <si>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</si>
  <si>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</si>
  <si>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</si>
  <si>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</si>
  <si>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</si>
  <si>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</si>
  <si>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</si>
  <si>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</si>
  <si>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</si>
  <si>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</si>
  <si>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</si>
  <si>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</si>
  <si>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</si>
  <si>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</si>
  <si>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</si>
  <si>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</si>
  <si>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</si>
  <si>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</si>
  <si>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</si>
  <si>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</si>
  <si>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</si>
  <si>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</si>
  <si>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</si>
  <si>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</si>
  <si>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</si>
  <si>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</si>
  <si>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</si>
  <si>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</si>
  <si>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</si>
  <si>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</si>
  <si>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</si>
  <si>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</si>
  <si>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</si>
  <si>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</si>
  <si>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</si>
  <si>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</si>
  <si>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</si>
  <si>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</si>
  <si>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</si>
  <si>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</si>
  <si>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</si>
  <si>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</si>
  <si>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</si>
  <si>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</si>
  <si>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</si>
  <si>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</si>
  <si>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</si>
  <si>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</si>
  <si>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</si>
  <si>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</si>
  <si>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</si>
  <si>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</si>
  <si>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</si>
  <si>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</si>
  <si>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</si>
  <si>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</si>
  <si>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</si>
  <si>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</si>
  <si>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</si>
  <si>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</si>
  <si>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</si>
  <si>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</si>
  <si>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</si>
  <si>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</si>
  <si>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</si>
  <si>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</si>
  <si>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</si>
  <si>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</si>
  <si>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</si>
  <si>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</si>
  <si>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</si>
  <si>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</si>
  <si>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</si>
  <si>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</si>
  <si>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</si>
  <si>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</si>
  <si>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</si>
  <si>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</si>
  <si>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</si>
  <si>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</si>
  <si>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</si>
  <si>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</si>
  <si>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</si>
  <si>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</si>
  <si>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</si>
  <si>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</si>
  <si>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</si>
  <si>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</si>
  <si>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</si>
  <si>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</si>
  <si>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</si>
  <si>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</si>
  <si>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</si>
  <si>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</si>
  <si>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</si>
  <si>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</si>
  <si>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</si>
  <si>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</si>
  <si>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</si>
  <si>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</si>
  <si>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</si>
  <si>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</si>
  <si>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</si>
  <si>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</si>
  <si>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</si>
  <si>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</si>
  <si>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</si>
  <si>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</si>
  <si>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</si>
  <si>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</si>
  <si>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</si>
  <si>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</si>
  <si>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</si>
  <si>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</si>
  <si>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</si>
  <si>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</si>
  <si>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</si>
  <si>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</si>
  <si>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</si>
  <si>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</si>
  <si>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</si>
  <si>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</si>
  <si>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</si>
  <si>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</si>
  <si>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</si>
  <si>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</si>
  <si>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</si>
  <si>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</si>
  <si>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</si>
  <si>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</si>
  <si>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</si>
  <si>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</si>
  <si>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</si>
  <si>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</si>
  <si>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</si>
  <si>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</si>
  <si>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</si>
  <si>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</si>
  <si>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</si>
  <si>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</si>
  <si>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</si>
  <si>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</si>
  <si>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</si>
  <si>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</si>
  <si>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</si>
  <si>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</si>
  <si>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</si>
  <si>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</si>
  <si>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</si>
  <si>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</si>
  <si>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</si>
  <si>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</si>
  <si>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</si>
  <si>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</si>
  <si>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</si>
  <si>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</si>
  <si>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</si>
  <si>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</si>
  <si>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</si>
  <si>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</si>
  <si>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</si>
  <si>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</si>
  <si>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</si>
  <si>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</si>
  <si>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</si>
  <si>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</si>
  <si>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</si>
  <si>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</si>
  <si>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</si>
  <si>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</si>
  <si>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</si>
  <si>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</si>
  <si>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</si>
  <si>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</si>
  <si>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</si>
  <si>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</si>
  <si>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</si>
  <si>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</si>
  <si>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</si>
  <si>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</si>
  <si>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</si>
  <si>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</si>
  <si>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</si>
  <si>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</si>
  <si>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</si>
  <si>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</si>
  <si>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</si>
  <si>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</si>
  <si>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</si>
  <si>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</si>
  <si>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</si>
  <si>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</si>
  <si>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</si>
  <si>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</si>
  <si>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</si>
  <si>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</si>
  <si>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</si>
  <si>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</si>
  <si>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</si>
  <si>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</si>
  <si>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</si>
  <si>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</si>
  <si>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</si>
  <si>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</si>
  <si>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</si>
  <si>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</si>
  <si>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</si>
  <si>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</si>
  <si>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</si>
  <si>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</si>
  <si>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</si>
  <si>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</si>
  <si>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</si>
  <si>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</si>
  <si>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</si>
  <si>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</si>
  <si>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</si>
  <si>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</si>
  <si>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</si>
  <si>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</si>
  <si>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</si>
  <si>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</si>
  <si>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</si>
  <si>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</si>
  <si>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</si>
  <si>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</si>
  <si>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</si>
  <si>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</si>
  <si>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</si>
  <si>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</si>
  <si>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</si>
  <si>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</si>
  <si>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</si>
  <si>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</si>
  <si>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</si>
  <si>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</si>
  <si>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</si>
  <si>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</si>
  <si>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</si>
  <si>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</si>
  <si>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</si>
  <si>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</si>
  <si>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</si>
  <si>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</si>
  <si>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</si>
  <si>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</si>
  <si>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</si>
  <si>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</si>
  <si>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</si>
  <si>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</si>
  <si>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</si>
  <si>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</si>
  <si>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</si>
  <si>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</si>
  <si>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</si>
  <si>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</si>
  <si>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</si>
  <si>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</si>
  <si>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</si>
  <si>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</si>
  <si>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</si>
  <si>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</si>
  <si>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</si>
  <si>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</si>
  <si>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</si>
  <si>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</si>
  <si>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</si>
  <si>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</si>
  <si>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</si>
  <si>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</si>
  <si>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</si>
  <si>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</si>
  <si>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</si>
  <si>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</si>
  <si>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</si>
  <si>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</si>
  <si>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</si>
  <si>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</si>
  <si>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</si>
  <si>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</si>
  <si>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</si>
  <si>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</si>
  <si>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</si>
  <si>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</si>
  <si>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</si>
  <si>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</si>
  <si>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</si>
  <si>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</si>
  <si>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</si>
  <si>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</si>
  <si>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</si>
  <si>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</si>
  <si>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</si>
  <si>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</si>
  <si>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</si>
  <si>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</si>
  <si>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</si>
  <si>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</si>
  <si>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</si>
  <si>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</si>
  <si>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</si>
  <si>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</si>
  <si>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</si>
  <si>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</si>
  <si>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</si>
  <si>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</si>
  <si>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</si>
  <si>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</si>
  <si>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</si>
  <si>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</si>
  <si>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</si>
  <si>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</si>
  <si>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</si>
  <si>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</si>
  <si>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</si>
  <si>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</si>
  <si>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</si>
  <si>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</si>
  <si>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</si>
  <si>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</si>
  <si>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</si>
  <si>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</si>
  <si>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</si>
  <si>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</si>
  <si>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</si>
  <si>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</si>
  <si>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</si>
  <si>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</si>
  <si>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</si>
  <si>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</si>
  <si>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</si>
  <si>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</si>
  <si>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</si>
  <si>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</si>
  <si>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</si>
  <si>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</si>
  <si>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</si>
  <si>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</si>
  <si>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</si>
  <si>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</si>
  <si>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</si>
  <si>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</si>
  <si>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</si>
  <si>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</si>
  <si>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</si>
  <si>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</si>
  <si>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</si>
  <si>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</si>
  <si>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</si>
  <si>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</si>
  <si>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</si>
  <si>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</si>
  <si>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</si>
  <si>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</si>
  <si>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</si>
  <si>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</si>
  <si>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</si>
  <si>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</si>
  <si>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</si>
  <si>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</si>
  <si>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</si>
  <si>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</si>
  <si>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</si>
  <si>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</si>
  <si>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</si>
  <si>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</si>
  <si>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</si>
  <si>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</si>
  <si>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</si>
  <si>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</si>
  <si>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</si>
  <si>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</si>
  <si>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</si>
  <si>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</si>
  <si>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</si>
  <si>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</si>
  <si>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</si>
  <si>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</si>
  <si>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</si>
  <si>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</si>
  <si>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</si>
  <si>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</si>
  <si>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</si>
  <si>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</si>
  <si>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</si>
  <si>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</si>
  <si>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</si>
  <si>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</si>
  <si>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</si>
  <si>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</si>
  <si>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</si>
  <si>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</si>
  <si>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</si>
  <si>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</si>
  <si>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</si>
  <si>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</si>
  <si>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</si>
  <si>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</si>
  <si>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</si>
  <si>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</si>
  <si>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</si>
  <si>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</si>
  <si>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</si>
  <si>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</si>
  <si>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</si>
  <si>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</si>
  <si>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</si>
  <si>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</si>
  <si>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</si>
  <si>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</si>
  <si>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</si>
  <si>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</si>
  <si>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</si>
  <si>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</si>
  <si>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</si>
  <si>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</si>
  <si>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</si>
  <si>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</si>
  <si>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</si>
  <si>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</si>
  <si>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</si>
  <si>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</si>
  <si>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</si>
  <si>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</si>
  <si>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</si>
  <si>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</si>
  <si>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</si>
  <si>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</si>
  <si>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</si>
  <si>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</si>
  <si>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</si>
  <si>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</si>
  <si>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</si>
  <si>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</si>
  <si>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</si>
  <si>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</si>
  <si>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</si>
  <si>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</si>
  <si>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</si>
  <si>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</si>
  <si>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</si>
  <si>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</si>
  <si>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</si>
  <si>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</si>
  <si>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</si>
  <si>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</si>
  <si>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</si>
  <si>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</si>
  <si>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</si>
  <si>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</si>
  <si>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</si>
  <si>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</si>
  <si>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</si>
  <si>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</si>
  <si>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</si>
  <si>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</si>
  <si>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</si>
  <si>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</si>
  <si>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</si>
  <si>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</si>
  <si>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</si>
  <si>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</si>
  <si>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</si>
  <si>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</si>
  <si>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</si>
  <si>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</si>
  <si>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</si>
  <si>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</si>
  <si>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</si>
  <si>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</si>
  <si>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</si>
  <si>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</si>
  <si>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</si>
  <si>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</si>
  <si>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</si>
  <si>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</si>
  <si>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</si>
  <si>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</si>
  <si>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</si>
  <si>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</si>
  <si>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</si>
  <si>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</si>
  <si>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</si>
  <si>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</si>
  <si>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</si>
  <si>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</si>
  <si>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</si>
  <si>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</si>
  <si>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</si>
  <si>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</si>
  <si>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</si>
  <si>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</si>
  <si>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</si>
  <si>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</si>
  <si>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</si>
  <si>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</si>
  <si>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</si>
  <si>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</si>
  <si>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</si>
  <si>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</si>
  <si>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</si>
  <si>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</si>
  <si>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</si>
  <si>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</si>
  <si>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</si>
  <si>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</si>
  <si>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</si>
  <si>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</si>
  <si>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</si>
  <si>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</si>
  <si>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</si>
  <si>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</si>
  <si>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</si>
  <si>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</si>
  <si>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</si>
  <si>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</si>
  <si>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</si>
  <si>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</si>
  <si>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</si>
  <si>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</si>
  <si>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</si>
  <si>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</si>
  <si>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</si>
  <si>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</si>
  <si>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</si>
  <si>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</si>
  <si>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</si>
  <si>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</si>
  <si>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</si>
  <si>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</si>
  <si>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</si>
  <si>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</si>
  <si>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</si>
  <si>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</si>
  <si>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</si>
  <si>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</si>
  <si>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</si>
  <si>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</si>
  <si>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</si>
  <si>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</si>
  <si>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</si>
  <si>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</si>
  <si>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</si>
  <si>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</si>
  <si>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</si>
  <si>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</si>
  <si>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</si>
  <si>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</si>
  <si>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</si>
  <si>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</si>
  <si>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</si>
  <si>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</si>
  <si>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</si>
  <si>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</si>
  <si>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</si>
  <si>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</si>
  <si>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</si>
  <si>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</si>
  <si>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</si>
  <si>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</si>
  <si>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</si>
  <si>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</si>
  <si>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</si>
  <si>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</si>
  <si>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</si>
  <si>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</si>
  <si>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</si>
  <si>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</si>
  <si>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</si>
  <si>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</si>
  <si>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</si>
  <si>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</si>
  <si>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</si>
  <si>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</si>
  <si>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</si>
  <si>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</si>
  <si>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</si>
  <si>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</si>
  <si>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</si>
  <si>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</si>
  <si>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</si>
  <si>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</si>
  <si>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</si>
  <si>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</si>
  <si>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</si>
  <si>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</si>
  <si>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</si>
  <si>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</si>
  <si>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</si>
  <si>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</si>
  <si>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</si>
  <si>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</si>
  <si>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</si>
  <si>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</si>
  <si>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</si>
  <si>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</si>
  <si>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</si>
  <si>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</si>
  <si>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</si>
  <si>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</si>
  <si>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</si>
  <si>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</si>
  <si>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</si>
  <si>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</si>
  <si>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</si>
  <si>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</si>
  <si>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</si>
  <si>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</si>
  <si>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</si>
  <si>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</si>
  <si>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</si>
  <si>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</si>
  <si>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</si>
  <si>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</si>
  <si>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</si>
  <si>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</si>
  <si>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</si>
  <si>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</si>
  <si>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</si>
  <si>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</si>
  <si>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</si>
  <si>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</si>
  <si>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</si>
  <si>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</si>
  <si>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</si>
  <si>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</si>
  <si>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</si>
  <si>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</si>
  <si>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</si>
  <si>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</si>
  <si>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</si>
  <si>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</si>
  <si>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</si>
  <si>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</si>
  <si>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</si>
  <si>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</si>
  <si>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</si>
  <si>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</si>
  <si>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</si>
  <si>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</si>
  <si>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</si>
  <si>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</si>
  <si>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</si>
  <si>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</si>
  <si>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</si>
  <si>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</si>
  <si>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</si>
  <si>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</si>
  <si>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</si>
  <si>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</si>
  <si>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</si>
  <si>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</si>
  <si>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</si>
  <si>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</si>
  <si>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</si>
  <si>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</si>
  <si>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</si>
  <si>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</si>
  <si>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</si>
  <si>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</si>
  <si>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</si>
  <si>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</si>
  <si>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</si>
  <si>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</si>
  <si>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</si>
  <si>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</si>
  <si>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</si>
  <si>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</si>
  <si>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</si>
  <si>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</si>
  <si>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</si>
  <si>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</si>
  <si>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</si>
  <si>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</si>
  <si>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</si>
  <si>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</si>
  <si>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</si>
  <si>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</si>
  <si>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</si>
  <si>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</si>
  <si>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</si>
  <si>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</si>
  <si>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</si>
  <si>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</si>
  <si>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</si>
  <si>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</si>
  <si>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</si>
  <si>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</si>
  <si>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</si>
  <si>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</si>
  <si>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</si>
  <si>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</si>
  <si>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</si>
  <si>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</si>
  <si>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</si>
  <si>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</si>
  <si>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</si>
  <si>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</si>
  <si>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</si>
  <si>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</si>
  <si>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</si>
  <si>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</si>
  <si>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</si>
  <si>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</si>
  <si>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</si>
  <si>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</si>
  <si>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</si>
  <si>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</si>
  <si>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</si>
  <si>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</si>
  <si>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</si>
  <si>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</si>
  <si>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</si>
  <si>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</si>
  <si>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</si>
  <si>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</si>
  <si>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</si>
  <si>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</si>
  <si>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</si>
  <si>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</si>
  <si>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</si>
  <si>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</si>
  <si>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</si>
  <si>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</si>
  <si>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</si>
  <si>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</si>
  <si>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</si>
  <si>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</si>
  <si>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</si>
  <si>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</si>
  <si>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</si>
  <si>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</si>
  <si>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</si>
  <si>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</si>
  <si>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</si>
  <si>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</si>
  <si>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</si>
  <si>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</si>
  <si>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</si>
  <si>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</si>
  <si>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</si>
  <si>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</si>
  <si>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</si>
  <si>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</si>
  <si>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</si>
  <si>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</si>
  <si>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</si>
  <si>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</si>
  <si>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</si>
  <si>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</si>
  <si>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</si>
  <si>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</si>
  <si>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</si>
  <si>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</si>
  <si>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</si>
  <si>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</si>
  <si>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</si>
  <si>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</si>
  <si>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</si>
  <si>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</si>
  <si>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</si>
  <si>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</si>
  <si>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</si>
  <si>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</si>
  <si>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</si>
  <si>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</si>
  <si>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</si>
  <si>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</si>
  <si>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</si>
  <si>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</si>
  <si>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</si>
  <si>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</si>
  <si>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</si>
  <si>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</si>
  <si>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</si>
  <si>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</si>
  <si>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</si>
  <si>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</si>
  <si>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</si>
  <si>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</si>
  <si>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</si>
  <si>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</si>
  <si>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</si>
  <si>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</si>
  <si>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</si>
  <si>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</si>
  <si>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</si>
  <si>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</si>
  <si>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</si>
  <si>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</si>
  <si>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</si>
  <si>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</si>
  <si>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</si>
  <si>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</si>
  <si>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</si>
  <si>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</si>
  <si>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</si>
  <si>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</si>
  <si>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</si>
  <si>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</si>
  <si>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</si>
  <si>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</si>
  <si>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</si>
  <si>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</si>
  <si>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</si>
  <si>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</si>
  <si>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</si>
  <si>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</si>
  <si>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</si>
  <si>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</si>
  <si>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</si>
  <si>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</si>
  <si>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</si>
  <si>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</si>
  <si>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</si>
  <si>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</si>
  <si>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</si>
  <si>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</si>
  <si>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</si>
  <si>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</si>
  <si>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</si>
  <si>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</si>
  <si>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</si>
  <si>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</si>
  <si>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</si>
  <si>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</si>
  <si>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</si>
  <si>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</si>
  <si>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</si>
  <si>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</si>
  <si>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</si>
  <si>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</si>
  <si>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</si>
  <si>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</si>
  <si>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</si>
  <si>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</si>
  <si>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</si>
  <si>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</si>
  <si>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</si>
  <si>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</si>
  <si>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</si>
  <si>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</si>
  <si>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</si>
  <si>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</si>
  <si>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</si>
  <si>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</si>
  <si>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</si>
  <si>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</si>
  <si>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</si>
  <si>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</si>
  <si>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</si>
  <si>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</si>
  <si>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</si>
  <si>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</si>
  <si>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</si>
  <si>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</si>
  <si>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</si>
  <si>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</si>
  <si>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</si>
  <si>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</si>
  <si>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</si>
  <si>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</si>
  <si>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</si>
  <si>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</si>
  <si>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</si>
  <si>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</si>
  <si>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</si>
  <si>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</si>
  <si>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</si>
  <si>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</si>
  <si>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</si>
  <si>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</si>
  <si>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</si>
  <si>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</si>
  <si>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</si>
  <si>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</si>
  <si>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</si>
  <si>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</si>
  <si>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</si>
  <si>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</si>
  <si>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</si>
  <si>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</si>
  <si>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</si>
  <si>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</si>
  <si>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</si>
  <si>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</si>
  <si>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</si>
  <si>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</si>
  <si>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</si>
  <si>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</si>
  <si>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</si>
  <si>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</si>
  <si>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</si>
  <si>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</si>
  <si>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</si>
  <si>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</si>
  <si>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</si>
  <si>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</si>
  <si>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</si>
  <si>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</si>
  <si>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</si>
  <si>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</si>
  <si>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</si>
  <si>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</si>
  <si>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</si>
  <si>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</si>
  <si>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</si>
  <si>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</si>
  <si>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</si>
  <si>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</si>
  <si>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</si>
  <si>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</si>
  <si>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</si>
  <si>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</si>
  <si>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</si>
  <si>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</si>
  <si>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</si>
  <si>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</si>
  <si>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</si>
  <si>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</si>
  <si>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</si>
  <si>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</si>
  <si>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</si>
  <si>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</si>
  <si>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</si>
  <si>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</si>
  <si>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</si>
  <si>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</si>
  <si>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</si>
  <si>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</si>
  <si>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</si>
  <si>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</si>
  <si>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</si>
  <si>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</si>
  <si>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</si>
  <si>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</si>
  <si>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</si>
  <si>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</si>
  <si>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</si>
  <si>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</si>
  <si>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</si>
  <si>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</si>
  <si>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</si>
  <si>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</si>
  <si>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</si>
  <si>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</si>
  <si>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</si>
  <si>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</si>
  <si>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</si>
  <si>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</si>
  <si>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</si>
  <si>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</si>
  <si>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</si>
  <si>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</si>
  <si>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</si>
  <si>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</si>
  <si>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</si>
  <si>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</si>
  <si>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</si>
  <si>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</si>
  <si>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</si>
  <si>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</si>
  <si>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</si>
  <si>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</si>
  <si>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</si>
  <si>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</si>
  <si>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</si>
  <si>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</si>
  <si>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</si>
  <si>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</si>
  <si>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</si>
  <si>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</si>
  <si>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</si>
  <si>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</si>
  <si>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</si>
  <si>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</si>
  <si>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</si>
  <si>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</si>
  <si>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</si>
  <si>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</si>
  <si>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</si>
  <si>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</si>
  <si>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</si>
  <si>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</si>
  <si>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</si>
  <si>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</si>
  <si>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</si>
  <si>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</si>
  <si>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</si>
  <si>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</si>
  <si>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</si>
  <si>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</si>
  <si>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</si>
  <si>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</si>
  <si>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</si>
  <si>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</si>
  <si>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</si>
  <si>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</si>
  <si>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</si>
  <si>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</si>
  <si>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</si>
  <si>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</si>
  <si>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</si>
  <si>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</si>
  <si>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</si>
  <si>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</si>
  <si>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</si>
  <si>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</si>
  <si>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</si>
  <si>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</si>
  <si>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</si>
  <si>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</si>
  <si>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</si>
  <si>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</si>
  <si>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</si>
  <si>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</si>
  <si>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</si>
  <si>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</si>
  <si>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</si>
  <si>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</si>
  <si>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</si>
  <si>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</si>
  <si>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</si>
  <si>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</si>
  <si>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</si>
  <si>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</si>
  <si>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</si>
  <si>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</si>
  <si>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</si>
  <si>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</si>
  <si>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</si>
  <si>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</si>
  <si>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</si>
  <si>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</si>
  <si>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</si>
  <si>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</si>
  <si>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</si>
  <si>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</si>
  <si>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</si>
  <si>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</si>
  <si>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</si>
  <si>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</si>
  <si>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</si>
  <si>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</si>
  <si>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</si>
  <si>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</si>
  <si>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</si>
  <si>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</si>
  <si>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</si>
  <si>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</si>
  <si>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</si>
  <si>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</si>
  <si>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</si>
  <si>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</si>
  <si>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</si>
  <si>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</si>
  <si>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</si>
  <si>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</si>
  <si>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</si>
  <si>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</si>
  <si>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</si>
  <si>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</si>
  <si>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</si>
  <si>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</si>
  <si>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</si>
  <si>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</si>
  <si>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</si>
  <si>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</si>
  <si>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</si>
  <si>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</si>
  <si>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</si>
  <si>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</si>
  <si>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</si>
  <si>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</si>
  <si>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</si>
  <si>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</si>
  <si>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</si>
  <si>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</si>
  <si>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</si>
  <si>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</si>
  <si>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</si>
  <si>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</si>
  <si>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</si>
  <si>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</si>
  <si>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</si>
  <si>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</si>
  <si>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</si>
  <si>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</si>
  <si>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</si>
  <si>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</si>
  <si>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</si>
  <si>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</si>
  <si>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</si>
  <si>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</si>
  <si>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</si>
  <si>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</si>
  <si>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</si>
  <si>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</si>
  <si>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</si>
  <si>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</si>
  <si>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</si>
  <si>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</si>
  <si>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</si>
  <si>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</si>
  <si>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</si>
  <si>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</si>
  <si>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</si>
  <si>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</si>
  <si>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</si>
  <si>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</si>
  <si>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</si>
  <si>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</si>
  <si>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</si>
  <si>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</si>
  <si>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</si>
  <si>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</si>
  <si>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</si>
  <si>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</si>
  <si>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</si>
  <si>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</si>
  <si>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</si>
  <si>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</si>
  <si>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</si>
  <si>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</si>
  <si>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</si>
  <si>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</si>
  <si>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</si>
  <si>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</si>
  <si>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</si>
  <si>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</si>
  <si>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</si>
  <si>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</si>
  <si>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</si>
  <si>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</si>
  <si>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</si>
  <si>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</si>
  <si>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</si>
  <si>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</si>
  <si>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</si>
  <si>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</si>
  <si>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</si>
  <si>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</si>
  <si>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</si>
  <si>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</si>
  <si>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</si>
  <si>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</si>
  <si>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</si>
  <si>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</si>
  <si>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</si>
  <si>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</si>
  <si>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</si>
  <si>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</si>
  <si>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</si>
  <si>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</si>
  <si>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</si>
  <si>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</si>
  <si>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</si>
  <si>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</si>
  <si>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</si>
  <si>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</si>
  <si>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</si>
  <si>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</si>
  <si>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</si>
  <si>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</si>
  <si>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</si>
  <si>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</si>
  <si>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</si>
  <si>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</si>
  <si>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</si>
  <si>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</si>
  <si>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</si>
  <si>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</si>
  <si>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</si>
  <si>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</si>
  <si>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</si>
  <si>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</si>
  <si>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</si>
  <si>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</si>
  <si>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</si>
  <si>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</si>
  <si>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</si>
  <si>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</si>
  <si>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</si>
  <si>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</si>
  <si>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</si>
  <si>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</si>
  <si>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</si>
  <si>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</si>
  <si>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</si>
  <si>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</si>
  <si>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</si>
  <si>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</si>
  <si>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</si>
  <si>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</si>
  <si>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</si>
  <si>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</si>
  <si>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</si>
  <si>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</si>
  <si>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</si>
  <si>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</si>
  <si>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</si>
  <si>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</si>
  <si>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</si>
  <si>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</si>
  <si>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</si>
  <si>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</si>
  <si>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</si>
  <si>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</si>
  <si>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</si>
  <si>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</si>
  <si>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</si>
  <si>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</si>
  <si>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</si>
  <si>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</si>
  <si>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</si>
  <si>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</si>
  <si>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</si>
  <si>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</si>
  <si>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</si>
  <si>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</si>
  <si>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</si>
  <si>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</si>
  <si>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</si>
  <si>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</si>
  <si>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</si>
  <si>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</si>
  <si>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</si>
  <si>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</si>
  <si>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</si>
  <si>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</si>
  <si>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</si>
  <si>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</si>
  <si>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</si>
  <si>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</si>
  <si>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</si>
  <si>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</si>
  <si>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</si>
  <si>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</si>
  <si>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</si>
  <si>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</si>
  <si>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</si>
  <si>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</si>
  <si>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</si>
  <si>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</si>
  <si>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</si>
  <si>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</si>
  <si>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</si>
  <si>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</si>
  <si>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</si>
  <si>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</si>
  <si>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</si>
  <si>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</si>
  <si>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</si>
  <si>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</si>
  <si>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</si>
  <si>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</si>
  <si>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</si>
  <si>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</si>
  <si>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</si>
  <si>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</si>
  <si>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</si>
  <si>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</si>
  <si>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</si>
  <si>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</si>
  <si>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</si>
  <si>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</si>
  <si>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</si>
  <si>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</si>
  <si>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</si>
  <si>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</si>
  <si>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</si>
  <si>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</si>
  <si>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</si>
  <si>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</si>
  <si>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</si>
  <si>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</si>
  <si>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</si>
  <si>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</si>
  <si>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</si>
  <si>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</si>
  <si>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</si>
  <si>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</si>
  <si>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</si>
  <si>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</si>
  <si>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</si>
  <si>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</si>
  <si>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</si>
  <si>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</si>
  <si>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</si>
  <si>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</si>
  <si>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</si>
  <si>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</si>
  <si>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</si>
  <si>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</si>
  <si>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</si>
  <si>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</si>
  <si>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</si>
  <si>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</si>
  <si>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</si>
  <si>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</si>
  <si>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</si>
  <si>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</si>
  <si>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</si>
  <si>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</si>
  <si>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</si>
  <si>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</si>
  <si>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</si>
  <si>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</si>
  <si>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</si>
  <si>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</si>
  <si>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</si>
  <si>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</si>
  <si>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</si>
  <si>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</si>
  <si>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</si>
  <si>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</si>
  <si>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</si>
  <si>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</si>
  <si>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</si>
  <si>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</si>
  <si>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</si>
  <si>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</si>
  <si>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</si>
  <si>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</si>
  <si>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</si>
  <si>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</si>
  <si>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</si>
  <si>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</si>
  <si>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</si>
  <si>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</si>
  <si>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</si>
  <si>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</si>
  <si>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</si>
  <si>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</si>
  <si>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</si>
  <si>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</si>
  <si>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</si>
  <si>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</si>
  <si>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</si>
  <si>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</si>
  <si>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</si>
  <si>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</si>
  <si>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</si>
  <si>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</si>
  <si>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</si>
  <si>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</si>
  <si>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</si>
  <si>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</si>
  <si>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</si>
  <si>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</si>
  <si>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</si>
  <si>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</si>
  <si>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</si>
  <si>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</si>
  <si>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</si>
  <si>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</si>
  <si>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</si>
  <si>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</si>
  <si>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</si>
  <si>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</si>
  <si>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</si>
  <si>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</si>
  <si>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</si>
  <si>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</si>
  <si>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</si>
  <si>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</si>
  <si>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</si>
  <si>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</si>
  <si>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</si>
  <si>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</si>
  <si>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</si>
  <si>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</si>
  <si>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</si>
  <si>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</si>
  <si>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</si>
  <si>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</si>
  <si>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</si>
  <si>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</si>
  <si>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</si>
  <si>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</si>
  <si>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</si>
  <si>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</si>
  <si>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</si>
  <si>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</si>
  <si>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</si>
  <si>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</si>
  <si>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</si>
  <si>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</si>
  <si>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</si>
  <si>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</si>
  <si>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</si>
  <si>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</si>
  <si>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</si>
  <si>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</si>
  <si>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</si>
  <si>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</si>
  <si>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</si>
  <si>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</si>
  <si>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</si>
  <si>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</si>
  <si>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</si>
  <si>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</si>
  <si>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</si>
  <si>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</si>
  <si>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</si>
  <si>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</si>
  <si>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</si>
  <si>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</si>
  <si>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</si>
  <si>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</si>
  <si>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</si>
  <si>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</si>
  <si>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</si>
  <si>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</si>
  <si>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</si>
  <si>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</si>
  <si>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</si>
  <si>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</si>
  <si>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</si>
  <si>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</si>
  <si>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</si>
  <si>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</si>
  <si>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</si>
  <si>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</si>
  <si>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</si>
  <si>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</si>
  <si>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</si>
  <si>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</si>
  <si>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</si>
  <si>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</si>
  <si>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</si>
  <si>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</si>
  <si>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</si>
  <si>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</si>
  <si>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</si>
  <si>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</si>
  <si>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</si>
  <si>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</si>
  <si>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</si>
  <si>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</si>
  <si>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</si>
  <si>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</si>
  <si>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</si>
  <si>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</si>
  <si>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</si>
  <si>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</si>
  <si>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</si>
  <si>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</si>
  <si>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</si>
  <si>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</si>
  <si>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</si>
  <si>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</si>
  <si>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</si>
  <si>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</si>
  <si>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</si>
  <si>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</si>
  <si>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</si>
  <si>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</si>
  <si>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</si>
  <si>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</si>
  <si>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</si>
  <si>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</si>
  <si>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</si>
  <si>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</si>
  <si>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</si>
  <si>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</si>
  <si>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</si>
  <si>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</si>
  <si>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</si>
  <si>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</si>
  <si>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</si>
  <si>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</si>
  <si>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</si>
  <si>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</si>
  <si>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</si>
  <si>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</si>
  <si>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</si>
  <si>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</si>
  <si>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</si>
  <si>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</si>
  <si>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</si>
  <si>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</si>
  <si>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</si>
  <si>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</si>
  <si>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</si>
  <si>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</si>
  <si>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</si>
  <si>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</si>
  <si>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</si>
  <si>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</si>
  <si>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</si>
  <si>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</si>
  <si>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</si>
  <si>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</si>
  <si>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</si>
  <si>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</si>
  <si>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</si>
  <si>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</si>
  <si>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</si>
  <si>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</si>
  <si>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</si>
  <si>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</si>
  <si>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</si>
  <si>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</si>
  <si>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</si>
  <si>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</si>
  <si>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</si>
  <si>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</si>
  <si>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</si>
  <si>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</si>
  <si>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</si>
  <si>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</si>
  <si>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</si>
  <si>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</si>
  <si>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</si>
  <si>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</si>
  <si>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</si>
  <si>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</si>
  <si>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</si>
  <si>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</si>
  <si>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</si>
  <si>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</si>
  <si>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</si>
  <si>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</si>
  <si>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</si>
  <si>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</si>
  <si>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</si>
  <si>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</si>
  <si>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</si>
  <si>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</si>
  <si>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</si>
  <si>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</si>
  <si>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</si>
  <si>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</si>
  <si>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</si>
  <si>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</si>
  <si>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</si>
  <si>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</si>
  <si>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</si>
  <si>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</si>
  <si>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</si>
  <si>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</si>
  <si>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</si>
  <si>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</si>
  <si>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</si>
  <si>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</si>
  <si>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</si>
  <si>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</si>
  <si>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</si>
  <si>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</si>
  <si>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</si>
  <si>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</si>
  <si>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</si>
  <si>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</si>
  <si>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</si>
  <si>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</si>
  <si>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</si>
  <si>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</si>
  <si>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</si>
  <si>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</si>
  <si>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</si>
  <si>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</si>
  <si>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</si>
  <si>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</si>
  <si>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</si>
  <si>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</si>
  <si>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</si>
  <si>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</si>
  <si>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</si>
  <si>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</si>
  <si>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</si>
  <si>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</si>
  <si>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</si>
  <si>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</si>
  <si>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</si>
  <si>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</si>
  <si>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</si>
  <si>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</si>
  <si>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</si>
  <si>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</si>
  <si>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</si>
  <si>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</si>
  <si>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</si>
  <si>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</si>
  <si>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</si>
  <si>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</si>
  <si>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</si>
  <si>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</si>
  <si>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</si>
  <si>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</si>
  <si>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</si>
  <si>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</si>
  <si>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</si>
  <si>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</si>
  <si>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</si>
  <si>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</si>
  <si>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</si>
  <si>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</si>
  <si>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</si>
  <si>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</si>
  <si>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</si>
  <si>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</si>
  <si>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</si>
  <si>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</si>
  <si>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</si>
  <si>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</si>
  <si>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</si>
  <si>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</si>
  <si>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</si>
  <si>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</si>
  <si>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</si>
  <si>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</si>
  <si>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</si>
  <si>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</si>
  <si>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</si>
  <si>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</si>
  <si>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</si>
  <si>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</si>
  <si>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</si>
  <si>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</si>
  <si>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</si>
  <si>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</si>
  <si>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</si>
  <si>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</si>
  <si>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</si>
  <si>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</si>
  <si>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</si>
  <si>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</si>
  <si>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</si>
  <si>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</si>
  <si>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</si>
  <si>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</si>
  <si>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</si>
  <si>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</si>
  <si>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</si>
  <si>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</si>
  <si>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</si>
  <si>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</si>
  <si>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</si>
  <si>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</si>
  <si>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</si>
  <si>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</si>
  <si>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</si>
  <si>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</si>
  <si>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</si>
  <si>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</si>
  <si>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</si>
  <si>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</si>
  <si>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</si>
  <si>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</si>
  <si>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</si>
  <si>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</si>
  <si>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</si>
  <si>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</si>
  <si>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</si>
  <si>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</si>
  <si>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</si>
  <si>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</si>
  <si>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</si>
  <si>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</si>
  <si>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</si>
  <si>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</si>
  <si>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</si>
  <si>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</si>
  <si>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</si>
  <si>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</si>
  <si>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</si>
  <si>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</si>
  <si>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</si>
  <si>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</si>
  <si>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</si>
  <si>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</si>
  <si>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</si>
  <si>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</si>
  <si>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</si>
  <si>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</si>
  <si>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</si>
  <si>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</si>
  <si>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</si>
  <si>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</si>
  <si>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</si>
  <si>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</si>
  <si>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</si>
  <si>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</si>
  <si>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</si>
  <si>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</si>
  <si>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</si>
  <si>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</si>
  <si>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</si>
  <si>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</si>
  <si>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</si>
  <si>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</si>
  <si>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</si>
  <si>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</si>
  <si>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</si>
  <si>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</si>
  <si>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</si>
  <si>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</si>
  <si>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</si>
  <si>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</si>
  <si>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</si>
  <si>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</si>
  <si>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</si>
  <si>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</si>
  <si>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</si>
  <si>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</si>
  <si>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</si>
  <si>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</si>
  <si>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</si>
  <si>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</si>
  <si>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</si>
  <si>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</si>
  <si>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</si>
  <si>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</si>
  <si>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</si>
  <si>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</si>
  <si>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</si>
  <si>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</si>
  <si>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</si>
  <si>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</si>
  <si>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</si>
  <si>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</si>
  <si>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</si>
  <si>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</si>
  <si>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</si>
  <si>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</si>
  <si>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</si>
  <si>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</si>
  <si>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</si>
  <si>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</si>
  <si>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</si>
  <si>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</si>
  <si>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</si>
  <si>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</si>
  <si>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</si>
  <si>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</si>
  <si>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</si>
  <si>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</si>
  <si>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</si>
  <si>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</si>
  <si>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</si>
  <si>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</si>
  <si>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</si>
  <si>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</si>
  <si>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</si>
  <si>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</si>
  <si>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</si>
  <si>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</si>
  <si>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</si>
  <si>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</si>
  <si>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</si>
  <si>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</si>
  <si>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</si>
  <si>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</si>
  <si>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</si>
  <si>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</si>
  <si>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</si>
  <si>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</si>
  <si>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</si>
  <si>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</si>
  <si>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</si>
  <si>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</si>
  <si>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</si>
  <si>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</si>
  <si>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</si>
  <si>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</si>
  <si>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</si>
  <si>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</si>
  <si>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</si>
  <si>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</si>
  <si>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</si>
  <si>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</si>
  <si>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</si>
  <si>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</si>
  <si>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</si>
  <si>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</si>
  <si>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</si>
  <si>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</si>
  <si>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</si>
  <si>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</si>
  <si>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</si>
  <si>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</si>
  <si>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</si>
  <si>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</si>
  <si>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</si>
  <si>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</si>
  <si>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</si>
  <si>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</si>
  <si>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</si>
  <si>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</si>
  <si>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</si>
  <si>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</si>
  <si>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</si>
  <si>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</si>
  <si>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</si>
  <si>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</si>
  <si>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</si>
  <si>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</si>
  <si>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</si>
  <si>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</si>
  <si>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</si>
  <si>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</si>
  <si>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</si>
  <si>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</si>
  <si>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</si>
  <si>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</si>
  <si>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</si>
  <si>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</si>
  <si>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</si>
  <si>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</si>
  <si>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</si>
  <si>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</si>
  <si>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</si>
  <si>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</si>
  <si>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</si>
  <si>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</si>
  <si>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</si>
  <si>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</si>
  <si>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</si>
  <si>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</si>
  <si>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</si>
  <si>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</si>
  <si>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</si>
  <si>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</si>
  <si>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</si>
  <si>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</si>
  <si>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</si>
  <si>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</si>
  <si>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</si>
  <si>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</si>
  <si>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</si>
  <si>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</si>
  <si>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</si>
  <si>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</si>
  <si>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</si>
  <si>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</si>
  <si>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</si>
  <si>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</si>
  <si>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</si>
  <si>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</si>
  <si>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</si>
  <si>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</si>
  <si>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</si>
  <si>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</si>
  <si>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</si>
  <si>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</si>
  <si>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</si>
  <si>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</si>
  <si>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</si>
  <si>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</si>
  <si>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</si>
  <si>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</si>
  <si>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</si>
  <si>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</si>
  <si>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</si>
  <si>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</si>
  <si>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</si>
  <si>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</si>
  <si>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</si>
  <si>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</si>
  <si>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</si>
  <si>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</si>
  <si>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</si>
  <si>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</si>
  <si>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</si>
  <si>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</si>
  <si>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</si>
  <si>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</si>
  <si>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</si>
  <si>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</si>
  <si>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</si>
  <si>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</si>
  <si>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</si>
  <si>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</si>
  <si>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</si>
  <si>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</si>
  <si>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</si>
  <si>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</si>
  <si>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</si>
  <si>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</si>
  <si>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</si>
  <si>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</si>
  <si>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</si>
  <si>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</si>
  <si>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</si>
  <si>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</si>
  <si>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</si>
  <si>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</si>
  <si>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</si>
  <si>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</si>
  <si>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</si>
  <si>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</si>
  <si>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</si>
  <si>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</si>
  <si>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</si>
  <si>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</si>
  <si>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</si>
  <si>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</si>
  <si>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</si>
  <si>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</si>
  <si>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</si>
  <si>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</si>
  <si>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</si>
  <si>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</si>
  <si>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</si>
  <si>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</si>
  <si>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</si>
  <si>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</si>
  <si>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</si>
  <si>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</si>
  <si>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</si>
  <si>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</si>
  <si>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</si>
  <si>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</si>
  <si>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</si>
  <si>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</si>
  <si>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</si>
  <si>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</si>
  <si>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</si>
  <si>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</si>
  <si>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</si>
  <si>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</si>
  <si>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</si>
  <si>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</si>
  <si>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</si>
  <si>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</si>
  <si>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</si>
  <si>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</si>
  <si>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</si>
  <si>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</si>
  <si>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</si>
  <si>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</si>
  <si>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</si>
  <si>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</si>
  <si>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</si>
  <si>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</si>
  <si>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</si>
  <si>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</si>
  <si>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</si>
  <si>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</si>
  <si>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</si>
  <si>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</si>
  <si>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</si>
  <si>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</si>
  <si>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</si>
  <si>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</si>
  <si>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</si>
  <si>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</si>
  <si>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</si>
  <si>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</si>
  <si>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</si>
  <si>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</si>
  <si>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</si>
  <si>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</si>
  <si>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</si>
  <si>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</si>
  <si>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</si>
  <si>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</si>
  <si>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</si>
  <si>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</si>
  <si>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</si>
  <si>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</si>
  <si>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</si>
  <si>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</si>
  <si>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</si>
  <si>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</si>
  <si>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</si>
  <si>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</si>
  <si>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</si>
  <si>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</si>
  <si>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</si>
  <si>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</si>
  <si>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</si>
  <si>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</si>
  <si>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</si>
  <si>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</si>
  <si>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</si>
  <si>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</si>
  <si>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</si>
  <si>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</si>
  <si>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</si>
  <si>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</si>
  <si>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</si>
  <si>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</si>
  <si>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</si>
  <si>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</si>
  <si>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</si>
  <si>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</si>
  <si>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</si>
  <si>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</si>
  <si>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</si>
  <si>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</si>
  <si>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</si>
  <si>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</si>
  <si>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</si>
  <si>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</si>
  <si>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</si>
  <si>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</si>
  <si>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</si>
  <si>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</si>
  <si>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</si>
  <si>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</si>
  <si>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</si>
  <si>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</si>
  <si>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</si>
  <si>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</si>
  <si>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</si>
  <si>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</si>
  <si>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</si>
  <si>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</si>
  <si>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</si>
  <si>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</si>
  <si>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</si>
  <si>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</si>
  <si>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</si>
  <si>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</si>
  <si>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</si>
  <si>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</si>
  <si>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</si>
  <si>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</si>
  <si>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</si>
  <si>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</si>
  <si>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</si>
  <si>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</si>
  <si>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</si>
  <si>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</si>
  <si>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</si>
  <si>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</si>
  <si>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</si>
  <si>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</si>
  <si>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</si>
  <si>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</si>
  <si>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</si>
  <si>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</si>
  <si>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</si>
  <si>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</si>
  <si>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</si>
  <si>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</si>
  <si>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</si>
  <si>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</si>
  <si>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</si>
  <si>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</si>
  <si>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</si>
  <si>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</si>
  <si>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</si>
  <si>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</si>
  <si>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</si>
  <si>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</si>
  <si>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</si>
  <si>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</si>
  <si>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</si>
  <si>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</si>
  <si>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</si>
  <si>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</si>
  <si>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</si>
  <si>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</si>
  <si>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</si>
  <si>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</si>
  <si>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</si>
  <si>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</si>
  <si>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</si>
  <si>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</si>
  <si>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</si>
  <si>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</si>
  <si>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</si>
  <si>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</si>
  <si>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</si>
  <si>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</si>
  <si>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</si>
  <si>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</si>
  <si>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</si>
  <si>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</si>
  <si>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</si>
  <si>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</si>
  <si>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</si>
  <si>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</si>
  <si>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</si>
  <si>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</si>
  <si>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</si>
  <si>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</si>
  <si>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</si>
  <si>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</si>
  <si>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</si>
  <si>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</si>
  <si>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</si>
  <si>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</si>
  <si>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</si>
  <si>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</si>
  <si>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</si>
  <si>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</si>
  <si>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</si>
  <si>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</si>
  <si>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</si>
  <si>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</si>
  <si>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</si>
  <si>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</si>
  <si>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</si>
  <si>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</si>
  <si>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</si>
  <si>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</si>
  <si>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</si>
  <si>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</si>
  <si>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</si>
  <si>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</si>
  <si>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</si>
  <si>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</si>
  <si>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</si>
  <si>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</si>
  <si>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</si>
  <si>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</si>
  <si>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</si>
  <si>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</si>
  <si>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</si>
  <si>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</si>
  <si>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</si>
  <si>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</si>
  <si>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</si>
  <si>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</si>
  <si>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</si>
  <si>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</si>
  <si>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</si>
  <si>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</si>
  <si>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</si>
  <si>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</si>
  <si>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</si>
  <si>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</si>
  <si>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</si>
  <si>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</si>
  <si>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</si>
  <si>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</si>
  <si>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</si>
  <si>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</si>
  <si>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</si>
  <si>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</si>
  <si>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</si>
  <si>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</si>
  <si>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</si>
  <si>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</si>
  <si>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</si>
  <si>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</si>
  <si>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</si>
  <si>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</si>
  <si>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</si>
  <si>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</si>
  <si>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</si>
  <si>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</si>
  <si>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</si>
  <si>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</si>
  <si>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</si>
  <si>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</si>
  <si>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</si>
  <si>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</si>
  <si>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</si>
  <si>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</si>
  <si>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</si>
  <si>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</si>
  <si>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</si>
  <si>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</si>
  <si>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</si>
  <si>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</si>
  <si>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</si>
  <si>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</si>
  <si>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</si>
  <si>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</si>
  <si>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</si>
  <si>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</si>
  <si>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</si>
  <si>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</si>
  <si>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</si>
  <si>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</si>
  <si>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</si>
  <si>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</si>
  <si>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</si>
  <si>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</si>
  <si>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</si>
  <si>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</si>
  <si>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</si>
  <si>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</si>
  <si>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</si>
  <si>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</si>
  <si>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</si>
  <si>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</si>
  <si>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</si>
  <si>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</si>
  <si>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</si>
  <si>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</si>
  <si>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</si>
  <si>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</si>
  <si>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</si>
  <si>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</si>
  <si>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</si>
  <si>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</si>
  <si>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</si>
  <si>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</si>
  <si>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</si>
  <si>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</si>
  <si>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</si>
  <si>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</si>
  <si>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</si>
  <si>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</si>
  <si>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</si>
  <si>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</si>
  <si>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</si>
  <si>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</si>
  <si>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</si>
  <si>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</si>
  <si>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</si>
  <si>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</si>
  <si>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</si>
  <si>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</si>
  <si>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</si>
  <si>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</si>
  <si>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</si>
  <si>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</si>
  <si>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</si>
  <si>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</si>
  <si>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</si>
  <si>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</si>
  <si>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</si>
  <si>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</si>
  <si>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</si>
  <si>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</si>
  <si>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</si>
  <si>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</si>
  <si>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</si>
  <si>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</si>
  <si>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</si>
  <si>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</si>
  <si>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</si>
  <si>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</si>
  <si>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</si>
  <si>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</si>
  <si>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</si>
  <si>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</si>
  <si>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</si>
  <si>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</si>
  <si>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</si>
  <si>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</si>
  <si>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</si>
  <si>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</si>
  <si>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</si>
  <si>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</si>
  <si>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</si>
  <si>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</si>
  <si>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</si>
  <si>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</si>
  <si>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</si>
  <si>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</si>
  <si>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</si>
  <si>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</si>
  <si>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</si>
  <si>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</si>
  <si>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</si>
  <si>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</si>
  <si>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</si>
  <si>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</si>
  <si>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</si>
  <si>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</si>
  <si>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</si>
  <si>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</si>
  <si>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</si>
  <si>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</si>
  <si>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</si>
  <si>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</si>
  <si>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</si>
  <si>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</si>
  <si>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</si>
  <si>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</si>
  <si>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</si>
  <si>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</si>
  <si>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</si>
  <si>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</si>
  <si>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</si>
  <si>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</si>
  <si>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</si>
  <si>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</si>
  <si>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</si>
  <si>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</si>
  <si>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</si>
  <si>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</si>
  <si>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</si>
  <si>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</si>
  <si>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</si>
  <si>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</si>
  <si>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</si>
  <si>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</si>
  <si>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</si>
  <si>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</si>
  <si>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</si>
  <si>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</si>
  <si>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</si>
  <si>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</si>
  <si>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</si>
  <si>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</si>
  <si>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</si>
  <si>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</si>
  <si>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</si>
  <si>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</si>
  <si>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</si>
  <si>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</si>
  <si>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</si>
  <si>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</si>
  <si>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</si>
  <si>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</si>
  <si>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</si>
  <si>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</si>
  <si>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</si>
  <si>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</si>
  <si>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</si>
  <si>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</si>
  <si>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</si>
  <si>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</si>
  <si>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</si>
  <si>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</si>
  <si>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</si>
  <si>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</si>
  <si>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</si>
  <si>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</si>
  <si>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</si>
  <si>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</si>
  <si>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</si>
  <si>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</si>
  <si>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</si>
  <si>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</si>
  <si>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</si>
  <si>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</si>
  <si>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</si>
  <si>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</si>
  <si>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</si>
  <si>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</si>
  <si>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</si>
  <si>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</si>
  <si>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</si>
  <si>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</si>
  <si>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</si>
  <si>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</si>
  <si>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</si>
  <si>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</si>
  <si>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</si>
  <si>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</si>
  <si>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</si>
  <si>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</si>
  <si>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</si>
  <si>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</si>
  <si>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</si>
  <si>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</si>
  <si>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</si>
  <si>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</si>
  <si>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</si>
  <si>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</si>
  <si>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</si>
  <si>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</si>
  <si>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</si>
  <si>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</si>
  <si>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</si>
  <si>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</si>
  <si>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</si>
  <si>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</si>
  <si>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</si>
  <si>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</si>
  <si>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</si>
  <si>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</si>
  <si>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</si>
  <si>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</si>
  <si>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</si>
  <si>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</si>
  <si>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</si>
  <si>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</si>
  <si>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</si>
  <si>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</si>
  <si>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</si>
  <si>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</si>
  <si>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</si>
  <si>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</si>
  <si>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</si>
  <si>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</si>
  <si>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</si>
  <si>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</si>
  <si>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</si>
  <si>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</si>
  <si>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</si>
  <si>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</si>
  <si>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</si>
  <si>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</si>
  <si>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</si>
  <si>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</si>
  <si>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</si>
  <si>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</si>
  <si>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</si>
  <si>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</si>
  <si>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</si>
  <si>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</si>
  <si>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</si>
  <si>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</si>
  <si>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</si>
  <si>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</si>
  <si>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</si>
  <si>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</si>
  <si>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</si>
  <si>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</si>
  <si>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</si>
  <si>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</si>
  <si>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</si>
  <si>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</si>
  <si>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</si>
  <si>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</si>
  <si>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</si>
  <si>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</si>
  <si>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</si>
  <si>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</si>
  <si>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</si>
  <si>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</si>
  <si>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</si>
  <si>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</si>
  <si>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</si>
  <si>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</si>
  <si>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</si>
  <si>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</si>
  <si>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</si>
  <si>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</si>
  <si>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</si>
  <si>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</si>
  <si>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</si>
  <si>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</si>
  <si>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</si>
  <si>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</si>
  <si>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</si>
  <si>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</si>
  <si>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</si>
  <si>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</si>
  <si>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</si>
  <si>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</si>
  <si>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</si>
  <si>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</si>
  <si>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</si>
  <si>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</si>
  <si>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</si>
  <si>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</si>
  <si>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</si>
  <si>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</si>
  <si>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</si>
  <si>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</si>
  <si>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</si>
  <si>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</si>
  <si>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</si>
  <si>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</si>
  <si>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</si>
  <si>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</si>
  <si>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</si>
  <si>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</si>
  <si>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</si>
  <si>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</si>
  <si>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</si>
  <si>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</si>
  <si>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</si>
  <si>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</si>
  <si>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</si>
  <si>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</si>
  <si>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</si>
  <si>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</si>
  <si>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</si>
  <si>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</si>
  <si>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</si>
  <si>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</si>
  <si>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</si>
  <si>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</si>
  <si>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</si>
  <si>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</si>
  <si>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</si>
  <si>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</si>
  <si>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</si>
  <si>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</si>
  <si>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</si>
  <si>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</si>
  <si>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</si>
  <si>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</si>
  <si>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</si>
  <si>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</si>
  <si>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</si>
  <si>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</si>
  <si>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</si>
  <si>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</si>
  <si>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</si>
  <si>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</si>
  <si>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</si>
  <si>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</si>
  <si>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</si>
  <si>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</si>
  <si>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</si>
  <si>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</si>
  <si>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</si>
  <si>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</si>
  <si>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</si>
  <si>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</si>
  <si>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</si>
  <si>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</si>
  <si>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</si>
  <si>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</si>
  <si>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</si>
  <si>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</si>
  <si>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</si>
  <si>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</si>
  <si>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</si>
  <si>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</si>
  <si>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</si>
  <si>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</si>
  <si>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</si>
  <si>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</si>
  <si>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</si>
  <si>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</si>
  <si>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</si>
  <si>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</si>
  <si>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</si>
  <si>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</si>
  <si>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</si>
  <si>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</si>
  <si>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</si>
  <si>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</si>
  <si>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</si>
  <si>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</si>
  <si>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</si>
  <si>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</si>
  <si>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</si>
  <si>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</si>
  <si>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</si>
  <si>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</si>
  <si>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</si>
  <si>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</si>
  <si>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</si>
  <si>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</si>
  <si>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</si>
  <si>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</si>
  <si>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</si>
  <si>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</si>
  <si>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</si>
  <si>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</si>
  <si>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</si>
  <si>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</si>
  <si>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</si>
  <si>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</si>
  <si>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</si>
  <si>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</si>
  <si>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</si>
  <si>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</si>
  <si>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</si>
  <si>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</si>
  <si>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</si>
  <si>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</si>
  <si>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</si>
  <si>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</si>
  <si>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</si>
  <si>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</si>
  <si>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</si>
  <si>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</si>
  <si>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</si>
  <si>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</si>
  <si>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</si>
  <si>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</si>
  <si>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</si>
  <si>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</si>
  <si>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</si>
  <si>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</si>
  <si>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</si>
  <si>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</si>
  <si>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</si>
  <si>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</si>
  <si>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</si>
  <si>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</si>
  <si>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</si>
  <si>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</si>
  <si>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</si>
  <si>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</si>
  <si>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</si>
  <si>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</si>
  <si>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</si>
  <si>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</si>
  <si>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</si>
  <si>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</si>
  <si>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</si>
  <si>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</si>
  <si>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</si>
  <si>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</si>
  <si>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</si>
  <si>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</si>
  <si>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</si>
  <si>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</si>
  <si>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</si>
  <si>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</si>
  <si>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</si>
  <si>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</si>
  <si>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</si>
  <si>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</si>
  <si>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</si>
  <si>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</si>
  <si>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</si>
  <si>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</si>
  <si>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</si>
  <si>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</si>
  <si>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</si>
  <si>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</si>
  <si>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</si>
  <si>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</si>
  <si>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</si>
  <si>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</si>
  <si>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</si>
  <si>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</si>
  <si>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</si>
  <si>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</si>
  <si>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</si>
  <si>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</si>
  <si>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</si>
  <si>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</si>
  <si>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</si>
  <si>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</si>
  <si>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</si>
  <si>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</si>
  <si>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</si>
  <si>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</si>
  <si>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</si>
  <si>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</si>
  <si>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</si>
  <si>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</si>
  <si>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</si>
  <si>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</si>
  <si>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</si>
  <si>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</si>
  <si>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</si>
  <si>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</si>
  <si>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</si>
  <si>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</si>
  <si>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</si>
  <si>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</si>
  <si>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</si>
  <si>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</si>
  <si>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</si>
  <si>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</si>
  <si>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</si>
  <si>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</si>
  <si>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</si>
  <si>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</si>
  <si>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</si>
  <si>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</si>
  <si>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</si>
  <si>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</si>
  <si>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</si>
  <si>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</si>
  <si>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</si>
  <si>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</si>
  <si>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</si>
  <si>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</si>
  <si>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</si>
  <si>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</si>
  <si>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</si>
  <si>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</si>
  <si>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</si>
  <si>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</si>
  <si>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</si>
  <si>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</si>
  <si>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</si>
  <si>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</si>
  <si>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</si>
  <si>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</si>
  <si>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</si>
  <si>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</si>
  <si>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</si>
  <si>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</si>
  <si>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</si>
  <si>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</si>
  <si>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</si>
  <si>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</si>
  <si>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</si>
  <si>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</si>
  <si>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</si>
  <si>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</si>
  <si>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</si>
  <si>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</si>
  <si>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</si>
  <si>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</si>
  <si>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</si>
  <si>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</si>
  <si>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</si>
  <si>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</si>
  <si>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</si>
  <si>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</si>
  <si>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</si>
  <si>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</si>
  <si>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</si>
  <si>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</si>
  <si>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</si>
  <si>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</si>
  <si>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</si>
  <si>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</si>
  <si>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</si>
  <si>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</si>
  <si>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</si>
  <si>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</si>
  <si>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</si>
  <si>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</si>
  <si>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</si>
  <si>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</si>
  <si>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</si>
  <si>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</si>
  <si>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</si>
  <si>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</si>
  <si>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</si>
  <si>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</si>
  <si>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</si>
  <si>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</si>
  <si>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</si>
  <si>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</si>
  <si>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</si>
  <si>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</si>
  <si>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</si>
  <si>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</si>
  <si>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</si>
  <si>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</si>
  <si>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</si>
  <si>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</si>
  <si>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</si>
  <si>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</si>
  <si>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</si>
  <si>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</si>
  <si>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</si>
  <si>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</si>
  <si>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</si>
  <si>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</si>
  <si>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</si>
  <si>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</si>
  <si>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</si>
  <si>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</si>
  <si>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</si>
  <si>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</si>
  <si>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</si>
  <si>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</si>
  <si>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</si>
  <si>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</si>
  <si>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</si>
  <si>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</si>
  <si>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</si>
  <si>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</si>
  <si>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</si>
  <si>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</si>
  <si>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</si>
  <si>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</si>
  <si>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</si>
  <si>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</si>
  <si>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</si>
  <si>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</si>
  <si>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</si>
  <si>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</si>
  <si>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</si>
  <si>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</si>
  <si>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</si>
  <si>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</si>
  <si>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</si>
  <si>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</si>
  <si>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</si>
  <si>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</si>
  <si>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</si>
  <si>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</si>
  <si>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</si>
  <si>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</si>
  <si>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</si>
  <si>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</si>
  <si>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</si>
  <si>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</si>
  <si>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</si>
  <si>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</si>
  <si>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</si>
  <si>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</si>
  <si>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</si>
  <si>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</si>
  <si>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</si>
  <si>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</si>
  <si>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</si>
  <si>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</si>
  <si>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</si>
  <si>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</si>
  <si>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</si>
  <si>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</si>
  <si>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</si>
  <si>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</si>
  <si>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</si>
  <si>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</si>
  <si>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</si>
  <si>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</si>
  <si>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</si>
  <si>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</si>
  <si>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</si>
  <si>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</si>
  <si>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</si>
  <si>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</si>
  <si>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</si>
  <si>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</si>
  <si>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</si>
  <si>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</si>
  <si>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</si>
  <si>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</si>
  <si>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</si>
  <si>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</si>
  <si>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</si>
  <si>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</si>
  <si>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</si>
  <si>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</si>
  <si>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</si>
  <si>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</si>
  <si>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</si>
  <si>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</si>
  <si>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</si>
  <si>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</si>
  <si>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</si>
  <si>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</si>
  <si>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</si>
  <si>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</si>
  <si>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</si>
  <si>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</si>
  <si>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</si>
  <si>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</si>
  <si>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</si>
  <si>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</si>
  <si>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</si>
  <si>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</si>
  <si>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</si>
  <si>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</si>
  <si>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</si>
  <si>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</si>
  <si>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</si>
  <si>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</si>
  <si>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</si>
  <si>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</si>
  <si>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</si>
  <si>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</si>
  <si>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</si>
  <si>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</si>
  <si>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</si>
  <si>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</si>
  <si>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</si>
  <si>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</si>
  <si>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</si>
  <si>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</si>
  <si>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</si>
  <si>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</si>
  <si>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</si>
  <si>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</si>
  <si>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</si>
  <si>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</si>
  <si>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</si>
  <si>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</si>
  <si>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</si>
  <si>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</si>
  <si>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</si>
  <si>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</si>
  <si>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</si>
  <si>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</si>
  <si>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</si>
  <si>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</si>
  <si>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</si>
  <si>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</si>
  <si>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</si>
  <si>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</si>
  <si>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</si>
  <si>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</si>
  <si>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</si>
  <si>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</si>
  <si>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</si>
  <si>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</si>
  <si>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</si>
  <si>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</si>
  <si>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</si>
  <si>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</si>
  <si>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</si>
  <si>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</si>
  <si>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</si>
  <si>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</si>
  <si>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</si>
  <si>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</si>
  <si>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</si>
  <si>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</si>
  <si>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</si>
  <si>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</si>
  <si>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</si>
  <si>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</si>
  <si>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</si>
  <si>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</si>
  <si>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</si>
  <si>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</si>
  <si>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</si>
  <si>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</si>
  <si>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</si>
  <si>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</si>
  <si>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</si>
  <si>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</si>
  <si>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</si>
  <si>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</si>
  <si>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</si>
  <si>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</si>
  <si>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</si>
  <si>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</si>
  <si>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</si>
  <si>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</si>
  <si>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</si>
  <si>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</si>
  <si>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</si>
  <si>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</si>
  <si>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</si>
  <si>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</si>
  <si>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</si>
  <si>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</si>
  <si>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</si>
  <si>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</si>
  <si>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</si>
  <si>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</si>
  <si>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</si>
  <si>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</si>
  <si>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</si>
  <si>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</si>
  <si>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</si>
  <si>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</si>
  <si>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</si>
  <si>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</si>
  <si>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</si>
  <si>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</si>
  <si>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</si>
  <si>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</si>
  <si>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</si>
  <si>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</si>
  <si>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</si>
  <si>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</si>
  <si>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</si>
  <si>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</si>
  <si>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</si>
  <si>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</si>
  <si>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</si>
  <si>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</si>
  <si>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</si>
  <si>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</si>
  <si>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</si>
  <si>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</si>
  <si>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</si>
  <si>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</si>
  <si>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</si>
  <si>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</si>
  <si>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</si>
  <si>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</si>
  <si>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</si>
  <si>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</si>
  <si>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</si>
  <si>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</si>
  <si>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</si>
  <si>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</si>
  <si>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</si>
  <si>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</si>
  <si>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</si>
  <si>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</si>
  <si>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</si>
  <si>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</si>
  <si>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</si>
  <si>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</si>
  <si>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</si>
  <si>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</si>
  <si>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</si>
  <si>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</si>
  <si>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</si>
  <si>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</si>
  <si>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</si>
  <si>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</si>
  <si>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</si>
  <si>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</si>
  <si>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</si>
  <si>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</si>
  <si>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</si>
  <si>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</si>
  <si>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</si>
  <si>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</si>
  <si>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</si>
  <si>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</si>
  <si>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</si>
  <si>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</si>
  <si>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</si>
  <si>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</si>
  <si>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</si>
  <si>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</si>
  <si>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</si>
  <si>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</si>
  <si>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</si>
  <si>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</si>
  <si>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</si>
  <si>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</si>
  <si>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</si>
  <si>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</si>
  <si>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</si>
  <si>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</si>
  <si>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</si>
  <si>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</si>
  <si>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</si>
  <si>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</si>
  <si>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</si>
  <si>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</si>
  <si>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</si>
  <si>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</si>
  <si>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</si>
  <si>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</si>
  <si>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</si>
  <si>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</si>
  <si>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</si>
  <si>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</si>
  <si>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</si>
  <si>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</si>
  <si>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</si>
  <si>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</si>
  <si>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</si>
  <si>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</si>
  <si>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</si>
  <si>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</si>
  <si>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</si>
  <si>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</si>
  <si>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</si>
  <si>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</si>
  <si>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</si>
  <si>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</si>
  <si>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</si>
  <si>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</si>
  <si>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</si>
  <si>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</si>
  <si>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</si>
  <si>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</si>
  <si>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</si>
  <si>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</si>
  <si>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</si>
  <si>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</si>
  <si>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</si>
  <si>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</si>
  <si>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</si>
  <si>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</si>
  <si>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</si>
  <si>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</si>
  <si>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</si>
  <si>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</si>
  <si>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</si>
  <si>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</si>
  <si>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</si>
  <si>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</si>
  <si>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</si>
  <si>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</si>
  <si>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</si>
  <si>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</si>
  <si>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</si>
  <si>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</si>
  <si>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</si>
  <si>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</si>
  <si>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</si>
  <si>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</si>
  <si>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</si>
  <si>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</si>
  <si>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</si>
  <si>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</si>
  <si>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</si>
  <si>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</si>
  <si>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</si>
  <si>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</si>
  <si>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</si>
  <si>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</si>
  <si>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</si>
  <si>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</si>
  <si>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</si>
  <si>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</si>
  <si>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</si>
  <si>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</si>
  <si>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</si>
  <si>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</si>
  <si>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</si>
  <si>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</si>
  <si>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</si>
  <si>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</si>
  <si>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</si>
  <si>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</si>
  <si>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</si>
  <si>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</si>
  <si>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</si>
  <si>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</si>
  <si>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</si>
  <si>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</si>
  <si>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</si>
  <si>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</si>
  <si>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</si>
  <si>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</si>
  <si>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</si>
  <si>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</si>
  <si>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</si>
  <si>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</si>
  <si>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</si>
  <si>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</si>
  <si>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</si>
  <si>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</si>
  <si>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</si>
  <si>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</si>
  <si>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</si>
  <si>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</si>
  <si>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</si>
  <si>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</si>
  <si>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</si>
  <si>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</si>
  <si>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</si>
  <si>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</si>
  <si>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</si>
  <si>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</si>
  <si>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</si>
  <si>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</si>
  <si>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</si>
  <si>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</si>
  <si>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</si>
  <si>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</si>
  <si>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</si>
  <si>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</si>
  <si>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</si>
  <si>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</si>
  <si>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</si>
  <si>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</si>
  <si>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</si>
  <si>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</si>
  <si>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</si>
  <si>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</si>
  <si>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</si>
  <si>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</si>
  <si>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</si>
  <si>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</si>
  <si>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</si>
  <si>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</si>
  <si>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</si>
  <si>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</si>
  <si>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</si>
  <si>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</si>
  <si>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</si>
  <si>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</si>
  <si>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</si>
  <si>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</si>
  <si>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</si>
  <si>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</si>
  <si>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</si>
  <si>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</si>
  <si>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</si>
  <si>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</si>
  <si>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</si>
  <si>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</si>
  <si>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</si>
  <si>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</si>
  <si>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</si>
  <si>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</si>
  <si>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</si>
  <si>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</si>
  <si>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</si>
  <si>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</si>
  <si>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</si>
  <si>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</si>
  <si>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</si>
  <si>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</si>
  <si>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</si>
  <si>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</si>
  <si>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</si>
  <si>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</si>
  <si>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</si>
  <si>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</si>
  <si>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</si>
  <si>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</si>
  <si>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</si>
  <si>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</si>
  <si>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</si>
  <si>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</si>
  <si>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</si>
  <si>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</si>
  <si>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</si>
  <si>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</si>
  <si>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</si>
  <si>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</si>
  <si>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</si>
  <si>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</si>
  <si>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</si>
  <si>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</si>
  <si>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</si>
  <si>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</si>
  <si>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</si>
  <si>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</si>
  <si>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</si>
  <si>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</si>
  <si>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</si>
  <si>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</si>
  <si>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</si>
  <si>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</si>
  <si>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</si>
  <si>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</si>
  <si>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</si>
  <si>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</si>
  <si>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</si>
  <si>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</si>
  <si>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</si>
  <si>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</si>
  <si>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</si>
  <si>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</si>
  <si>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</si>
  <si>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</si>
  <si>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</si>
  <si>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</si>
  <si>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</si>
  <si>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</si>
  <si>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</si>
  <si>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</si>
  <si>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</si>
  <si>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</si>
  <si>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</si>
  <si>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</si>
  <si>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</si>
  <si>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</si>
  <si>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</si>
  <si>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</si>
  <si>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</si>
  <si>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</si>
  <si>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</si>
  <si>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</si>
  <si>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</si>
  <si>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</si>
  <si>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</si>
  <si>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</si>
  <si>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</si>
  <si>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</si>
  <si>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</si>
  <si>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</si>
  <si>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</si>
  <si>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</si>
  <si>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</si>
  <si>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</si>
  <si>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</si>
  <si>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</si>
  <si>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</si>
  <si>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</si>
  <si>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</si>
  <si>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</si>
  <si>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</si>
  <si>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</si>
  <si>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</si>
  <si>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</si>
  <si>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</si>
  <si>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</si>
  <si>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</si>
  <si>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</si>
  <si>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</si>
  <si>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</si>
  <si>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</si>
  <si>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</si>
  <si>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</si>
  <si>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</si>
  <si>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</si>
  <si>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</si>
  <si>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</si>
  <si>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</si>
  <si>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</si>
  <si>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</si>
  <si>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</si>
  <si>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</si>
  <si>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</si>
  <si>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</si>
  <si>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</si>
  <si>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</si>
  <si>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</si>
  <si>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</si>
  <si>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</si>
  <si>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</si>
  <si>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</si>
  <si>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</si>
  <si>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</si>
  <si>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</si>
  <si>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</si>
  <si>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</si>
  <si>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</si>
  <si>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</si>
  <si>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</si>
  <si>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</si>
  <si>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</si>
  <si>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</si>
  <si>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</si>
  <si>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</si>
  <si>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</si>
  <si>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</si>
  <si>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</si>
  <si>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</si>
  <si>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</si>
  <si>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</si>
  <si>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</si>
  <si>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</si>
  <si>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</si>
  <si>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</si>
  <si>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</si>
  <si>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</si>
  <si>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</si>
  <si>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</si>
  <si>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</si>
  <si>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</si>
  <si>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</si>
  <si>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</si>
  <si>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</si>
  <si>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</si>
  <si>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</si>
  <si>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</si>
  <si>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</si>
  <si>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</si>
  <si>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</si>
  <si>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</si>
  <si>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</si>
  <si>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</si>
  <si>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</si>
  <si>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</si>
  <si>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</si>
  <si>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</si>
  <si>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</si>
  <si>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</si>
  <si>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</si>
  <si>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</si>
  <si>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</si>
  <si>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</si>
  <si>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</si>
  <si>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</si>
  <si>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</si>
  <si>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</si>
  <si>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</si>
  <si>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</si>
  <si>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</si>
  <si>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</si>
  <si>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</si>
  <si>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</si>
  <si>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</si>
  <si>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</si>
  <si>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</si>
  <si>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</si>
  <si>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</si>
  <si>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</si>
  <si>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</si>
  <si>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</si>
  <si>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</si>
  <si>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</si>
  <si>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</si>
  <si>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</si>
  <si>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</si>
  <si>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</si>
  <si>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</si>
  <si>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</si>
  <si>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</si>
  <si>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</si>
  <si>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</si>
  <si>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</si>
  <si>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</si>
  <si>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</si>
  <si>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</si>
  <si>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</si>
  <si>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</si>
  <si>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</si>
  <si>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</si>
  <si>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</si>
  <si>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</si>
  <si>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</si>
  <si>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</si>
  <si>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</si>
  <si>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</si>
  <si>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</si>
  <si>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</si>
  <si>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</si>
  <si>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</si>
  <si>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</si>
  <si>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</si>
  <si>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</si>
  <si>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</si>
  <si>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</si>
  <si>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</si>
  <si>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</si>
  <si>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</si>
  <si>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</si>
  <si>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</si>
  <si>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</si>
  <si>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</si>
  <si>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</si>
  <si>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</si>
  <si>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</si>
  <si>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</si>
  <si>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</si>
  <si>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</si>
  <si>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</si>
  <si>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</si>
  <si>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</si>
  <si>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</si>
  <si>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</si>
  <si>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</si>
  <si>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</si>
  <si>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</si>
  <si>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</si>
  <si>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</si>
  <si>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</si>
  <si>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</si>
  <si>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</si>
  <si>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</si>
  <si>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</si>
  <si>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</si>
  <si>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</si>
  <si>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</si>
  <si>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</si>
  <si>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</si>
  <si>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</si>
  <si>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</si>
  <si>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</si>
  <si>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</si>
  <si>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</si>
  <si>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</si>
  <si>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</si>
  <si>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</si>
  <si>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</si>
  <si>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</si>
  <si>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</si>
  <si>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</si>
  <si>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</si>
  <si>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</si>
  <si>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</si>
  <si>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</si>
  <si>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</si>
  <si>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</si>
  <si>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</si>
  <si>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</si>
  <si>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</si>
  <si>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</si>
  <si>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</si>
  <si>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</si>
  <si>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</si>
  <si>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</si>
  <si>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</si>
  <si>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</si>
  <si>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</si>
  <si>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</si>
  <si>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</si>
  <si>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</si>
  <si>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</si>
  <si>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</si>
  <si>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</si>
  <si>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</si>
  <si>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</si>
  <si>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</si>
  <si>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</si>
  <si>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</si>
  <si>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</si>
  <si>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</si>
  <si>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</si>
  <si>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</si>
  <si>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</si>
  <si>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</si>
  <si>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</si>
  <si>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</si>
  <si>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</si>
  <si>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</si>
  <si>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</si>
  <si>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</si>
  <si>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</si>
  <si>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</si>
  <si>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</si>
  <si>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</si>
  <si>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</si>
  <si>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</si>
  <si>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</si>
  <si>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</si>
  <si>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</si>
  <si>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</si>
  <si>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</si>
  <si>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</si>
  <si>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</si>
  <si>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</si>
  <si>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</si>
  <si>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</si>
  <si>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</si>
  <si>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</si>
  <si>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</si>
  <si>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</si>
  <si>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</si>
  <si>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</si>
  <si>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</si>
  <si>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</si>
  <si>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</si>
  <si>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</si>
  <si>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</si>
  <si>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</si>
  <si>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</si>
  <si>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</si>
  <si>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</si>
  <si>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</si>
  <si>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</si>
  <si>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</si>
  <si>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</si>
  <si>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</si>
  <si>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</si>
  <si>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</si>
  <si>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</si>
  <si>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</si>
  <si>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</si>
  <si>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</si>
  <si>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</si>
  <si>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</si>
  <si>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</si>
  <si>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</si>
  <si>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</si>
  <si>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</si>
  <si>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</si>
  <si>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</si>
  <si>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</si>
  <si>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</si>
  <si>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</si>
  <si>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</si>
  <si>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</si>
  <si>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</si>
  <si>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</si>
  <si>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</si>
  <si>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</si>
  <si>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</si>
  <si>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</si>
  <si>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</si>
  <si>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</si>
  <si>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</si>
  <si>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</si>
  <si>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</si>
  <si>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</si>
  <si>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</si>
  <si>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</si>
  <si>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</si>
  <si>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</si>
  <si>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</si>
  <si>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</si>
  <si>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</si>
  <si>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</si>
  <si>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</si>
  <si>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</si>
  <si>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</si>
  <si>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</si>
  <si>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</si>
  <si>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</si>
  <si>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</si>
  <si>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</si>
  <si>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</si>
  <si>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</si>
  <si>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</si>
  <si>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</si>
  <si>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</si>
  <si>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</si>
  <si>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</si>
  <si>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</si>
  <si>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</si>
  <si>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</si>
  <si>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</si>
  <si>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</si>
  <si>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</si>
  <si>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</si>
  <si>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</si>
  <si>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</si>
  <si>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</si>
  <si>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</si>
  <si>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</si>
  <si>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</si>
  <si>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</si>
  <si>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</si>
  <si>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</si>
  <si>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</si>
  <si>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</si>
  <si>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</si>
  <si>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</si>
  <si>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</si>
  <si>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</si>
  <si>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</si>
  <si>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</si>
  <si>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</si>
  <si>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</si>
  <si>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</si>
  <si>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</si>
  <si>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</si>
  <si>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</si>
  <si>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</si>
  <si>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</si>
  <si>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</si>
  <si>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</si>
  <si>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</si>
  <si>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</si>
  <si>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</si>
  <si>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</si>
  <si>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</si>
  <si>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</si>
  <si>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</si>
  <si>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</si>
  <si>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</si>
  <si>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</si>
  <si>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</si>
  <si>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</si>
  <si>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</si>
  <si>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</si>
  <si>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</si>
  <si>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</si>
  <si>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</si>
  <si>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</si>
  <si>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</si>
  <si>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</si>
  <si>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</si>
  <si>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</si>
  <si>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</si>
  <si>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</si>
  <si>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</si>
  <si>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</si>
  <si>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</si>
  <si>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</si>
  <si>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</si>
  <si>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</si>
  <si>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</si>
  <si>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</si>
  <si>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</si>
  <si>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</si>
  <si>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</si>
  <si>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</si>
  <si>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</si>
  <si>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</si>
  <si>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</si>
  <si>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</si>
  <si>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</si>
  <si>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</si>
  <si>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</si>
  <si>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</si>
  <si>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</si>
  <si>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</si>
  <si>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</si>
  <si>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</si>
  <si>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</si>
  <si>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</si>
  <si>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</si>
  <si>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</si>
  <si>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</si>
  <si>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</si>
  <si>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</si>
  <si>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</si>
  <si>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</si>
  <si>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</si>
  <si>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</si>
  <si>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</si>
  <si>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</si>
  <si>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</si>
  <si>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</si>
  <si>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</si>
  <si>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</si>
  <si>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</si>
  <si>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</si>
  <si>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</si>
  <si>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</si>
  <si>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</si>
  <si>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</si>
  <si>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</si>
  <si>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</si>
  <si>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</si>
  <si>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</si>
  <si>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</si>
  <si>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</si>
  <si>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</si>
  <si>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</si>
  <si>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</si>
  <si>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</si>
  <si>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</si>
  <si>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</si>
  <si>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</si>
  <si>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</si>
  <si>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</si>
  <si>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</si>
  <si>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</si>
  <si>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</si>
  <si>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</si>
  <si>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</si>
  <si>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</si>
  <si>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</si>
  <si>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</si>
  <si>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</si>
  <si>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</si>
  <si>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</si>
  <si>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</si>
  <si>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</si>
  <si>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</si>
  <si>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</si>
  <si>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</si>
  <si>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</si>
  <si>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</si>
  <si>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</si>
  <si>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</si>
  <si>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</si>
  <si>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</si>
  <si>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</si>
  <si>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</si>
  <si>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</si>
  <si>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</si>
  <si>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</si>
  <si>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</si>
  <si>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</si>
  <si>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</si>
  <si>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</si>
  <si>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</si>
  <si>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</si>
  <si>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</si>
  <si>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</si>
  <si>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</si>
  <si>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</si>
  <si>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</si>
  <si>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</si>
  <si>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</si>
  <si>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</si>
  <si>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</si>
  <si>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</si>
  <si>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</si>
  <si>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</si>
  <si>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</si>
  <si>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</si>
  <si>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</si>
  <si>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</si>
  <si>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</si>
  <si>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</si>
  <si>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</si>
  <si>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</si>
  <si>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</si>
  <si>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</si>
  <si>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</si>
  <si>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</si>
  <si>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</si>
  <si>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</si>
  <si>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</si>
  <si>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</si>
  <si>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</si>
  <si>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</si>
  <si>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</si>
  <si>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</si>
  <si>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</si>
  <si>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</si>
  <si>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</si>
  <si>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</si>
  <si>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</si>
  <si>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</si>
  <si>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</si>
  <si>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</si>
  <si>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</si>
  <si>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</si>
  <si>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</si>
  <si>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</si>
  <si>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</si>
  <si>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</si>
  <si>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</si>
  <si>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</si>
  <si>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</si>
  <si>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</si>
  <si>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</si>
  <si>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</si>
  <si>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</si>
  <si>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</si>
  <si>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</si>
  <si>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</si>
  <si>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</si>
  <si>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</si>
  <si>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</si>
  <si>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</si>
  <si>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</si>
  <si>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</si>
  <si>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</si>
  <si>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</si>
  <si>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</si>
  <si>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</si>
  <si>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</si>
  <si>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</si>
  <si>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</si>
  <si>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</si>
  <si>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</si>
  <si>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</si>
  <si>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</si>
  <si>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</si>
  <si>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</si>
  <si>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</si>
  <si>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</si>
  <si>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</si>
  <si>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</si>
  <si>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</si>
  <si>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</si>
  <si>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</si>
  <si>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</si>
  <si>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</si>
  <si>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</si>
  <si>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</si>
  <si>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</si>
  <si>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</si>
  <si>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</si>
  <si>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</si>
  <si>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</si>
  <si>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</si>
  <si>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</si>
  <si>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</si>
  <si>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</si>
  <si>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</si>
  <si>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</si>
  <si>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</si>
  <si>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</si>
  <si>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</si>
  <si>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</si>
  <si>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</si>
  <si>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</si>
  <si>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</si>
  <si>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</si>
  <si>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</si>
  <si>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</si>
  <si>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</si>
  <si>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</si>
  <si>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</si>
  <si>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</si>
  <si>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</si>
  <si>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</si>
  <si>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</si>
  <si>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</si>
  <si>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</si>
  <si>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</si>
  <si>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</si>
  <si>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</si>
  <si>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</si>
  <si>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</si>
  <si>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</si>
  <si>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</si>
  <si>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</si>
  <si>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</si>
  <si>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</si>
  <si>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</si>
  <si>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</si>
  <si>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</si>
  <si>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</si>
  <si>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</si>
  <si>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</si>
  <si>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</si>
  <si>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</si>
  <si>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</si>
  <si>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</si>
  <si>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</si>
  <si>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</si>
  <si>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</si>
  <si>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</si>
  <si>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</si>
  <si>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</si>
  <si>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</si>
  <si>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</si>
  <si>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</si>
  <si>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</si>
  <si>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</si>
  <si>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</si>
  <si>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</si>
  <si>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</si>
  <si>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</si>
  <si>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</si>
  <si>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</si>
  <si>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</si>
  <si>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</si>
  <si>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</si>
  <si>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</si>
  <si>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</si>
  <si>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</si>
  <si>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</si>
  <si>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</si>
  <si>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</si>
  <si>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</si>
  <si>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</si>
  <si>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</si>
  <si>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</si>
  <si>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</si>
  <si>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</si>
  <si>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</si>
  <si>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</si>
  <si>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</si>
  <si>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</si>
  <si>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</si>
  <si>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</si>
  <si>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</si>
  <si>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</si>
  <si>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</si>
  <si>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</si>
  <si>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</si>
  <si>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</si>
  <si>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</si>
  <si>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</si>
  <si>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</si>
  <si>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</si>
  <si>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</si>
  <si>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</si>
  <si>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</si>
  <si>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</si>
  <si>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</si>
  <si>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</si>
  <si>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</si>
  <si>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</si>
  <si>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</si>
  <si>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</si>
  <si>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</si>
  <si>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</si>
  <si>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</si>
  <si>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</si>
  <si>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</si>
  <si>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</si>
  <si>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</si>
  <si>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</si>
  <si>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</si>
  <si>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</si>
  <si>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</si>
  <si>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</si>
  <si>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</si>
  <si>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</si>
  <si>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</si>
  <si>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</si>
  <si>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</si>
  <si>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</si>
  <si>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</si>
  <si>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</si>
  <si>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</si>
  <si>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</si>
  <si>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</si>
  <si>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</si>
  <si>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</si>
  <si>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</si>
  <si>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</si>
  <si>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</si>
  <si>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</si>
  <si>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</si>
  <si>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</si>
  <si>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</si>
  <si>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</si>
  <si>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</si>
  <si>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</si>
  <si>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</si>
  <si>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</si>
  <si>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</si>
  <si>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</si>
  <si>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</si>
  <si>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</si>
  <si>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</si>
  <si>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</si>
  <si>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</si>
  <si>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</si>
  <si>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</si>
  <si>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</si>
  <si>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</si>
  <si>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</si>
  <si>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</si>
  <si>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</si>
  <si>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</si>
  <si>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</si>
  <si>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</si>
  <si>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</si>
  <si>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</si>
  <si>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</si>
  <si>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</si>
  <si>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</si>
  <si>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</si>
  <si>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</si>
  <si>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</si>
  <si>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</si>
  <si>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</si>
  <si>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</si>
  <si>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</si>
  <si>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</si>
  <si>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</si>
  <si>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</si>
  <si>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</si>
  <si>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</si>
  <si>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</si>
  <si>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</si>
  <si>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</si>
  <si>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</si>
  <si>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</si>
  <si>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</si>
  <si>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</si>
  <si>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</si>
  <si>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</si>
  <si>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</si>
  <si>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</si>
  <si>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</si>
  <si>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</si>
  <si>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</si>
  <si>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</si>
  <si>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</si>
  <si>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</si>
  <si>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</si>
  <si>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</si>
  <si>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</si>
  <si>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</si>
  <si>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</si>
  <si>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</si>
  <si>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</si>
  <si>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</si>
  <si>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</si>
  <si>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</si>
  <si>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</si>
  <si>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</si>
  <si>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</si>
  <si>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</si>
  <si>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</si>
  <si>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</si>
  <si>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</si>
  <si>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</si>
  <si>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</si>
  <si>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</si>
  <si>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</si>
  <si>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</si>
  <si>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</si>
  <si>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</si>
  <si>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</si>
  <si>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</si>
  <si>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</si>
  <si>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</si>
  <si>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</si>
  <si>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</si>
  <si>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</si>
  <si>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</si>
  <si>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</si>
  <si>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</si>
  <si>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</si>
  <si>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</si>
  <si>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</si>
  <si>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</si>
  <si>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</si>
  <si>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</si>
  <si>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</si>
  <si>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</si>
  <si>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</si>
  <si>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</si>
  <si>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</si>
  <si>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</si>
  <si>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</si>
  <si>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</si>
  <si>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</si>
  <si>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</si>
  <si>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</si>
  <si>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</si>
  <si>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</si>
  <si>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</si>
  <si>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</si>
  <si>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</si>
  <si>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</si>
  <si>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</si>
  <si>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</si>
  <si>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</si>
  <si>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</si>
  <si>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</si>
  <si>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</si>
  <si>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</si>
  <si>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</si>
  <si>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</si>
  <si>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</si>
  <si>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</si>
  <si>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</si>
  <si>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</si>
  <si>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</si>
  <si>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</si>
  <si>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</si>
  <si>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</si>
  <si>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</si>
  <si>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</si>
  <si>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</si>
  <si>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</si>
  <si>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</si>
  <si>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</si>
  <si>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</si>
  <si>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</si>
  <si>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</si>
  <si>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</si>
  <si>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</si>
  <si>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</si>
  <si>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</si>
  <si>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</si>
  <si>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</si>
  <si>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</si>
  <si>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</si>
  <si>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</si>
  <si>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</si>
  <si>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</si>
  <si>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</si>
  <si>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</si>
  <si>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</si>
  <si>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</si>
  <si>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</si>
  <si>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</si>
  <si>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</si>
  <si>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</si>
  <si>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</si>
  <si>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</si>
  <si>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</si>
  <si>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</si>
  <si>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</si>
  <si>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</si>
  <si>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</si>
  <si>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</si>
  <si>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</si>
  <si>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</si>
  <si>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</si>
  <si>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</si>
  <si>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</si>
  <si>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</si>
  <si>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</si>
  <si>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</si>
  <si>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</si>
  <si>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</si>
  <si>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</si>
  <si>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</si>
  <si>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</si>
  <si>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</si>
  <si>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</si>
  <si>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</si>
  <si>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</si>
  <si>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</si>
  <si>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</si>
  <si>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</si>
  <si>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</si>
  <si>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</si>
  <si>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</si>
  <si>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</si>
  <si>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</si>
  <si>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</si>
  <si>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</si>
  <si>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</si>
  <si>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</si>
  <si>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</si>
  <si>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</si>
  <si>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</si>
  <si>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</si>
  <si>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</si>
  <si>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</si>
  <si>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</si>
  <si>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</si>
  <si>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</si>
  <si>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</si>
  <si>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</si>
  <si>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</si>
  <si>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</si>
  <si>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</si>
  <si>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</si>
  <si>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</si>
  <si>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</si>
  <si>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</si>
  <si>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</si>
  <si>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</si>
  <si>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</si>
  <si>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</si>
  <si>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</si>
  <si>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</si>
  <si>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</si>
  <si>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</si>
  <si>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</si>
  <si>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</si>
  <si>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</si>
  <si>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</si>
  <si>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</si>
  <si>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</si>
  <si>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</si>
  <si>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</si>
  <si>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</si>
  <si>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</si>
  <si>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</si>
  <si>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</si>
  <si>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</si>
  <si>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</si>
  <si>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</si>
  <si>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</si>
  <si>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</si>
  <si>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</si>
  <si>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</si>
  <si>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</si>
  <si>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</si>
  <si>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</si>
  <si>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</si>
  <si>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</si>
  <si>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</si>
  <si>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</si>
  <si>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</si>
  <si>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</si>
  <si>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</si>
  <si>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</si>
  <si>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</si>
  <si>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</si>
  <si>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</si>
  <si>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</si>
  <si>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</si>
  <si>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</si>
  <si>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</si>
  <si>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</si>
  <si>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</si>
  <si>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</si>
  <si>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</si>
  <si>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</si>
  <si>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</si>
  <si>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</si>
  <si>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</si>
  <si>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</si>
  <si>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</si>
  <si>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</si>
  <si>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</si>
  <si>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</si>
  <si>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</si>
  <si>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</si>
  <si>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</si>
  <si>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</si>
  <si>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</si>
  <si>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</si>
  <si>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</si>
  <si>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</si>
  <si>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</si>
  <si>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</si>
  <si>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</si>
  <si>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</si>
  <si>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</si>
  <si>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</si>
  <si>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</si>
  <si>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</si>
  <si>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</si>
  <si>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</si>
  <si>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</si>
  <si>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</si>
  <si>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</si>
  <si>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</si>
  <si>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</si>
  <si>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</si>
  <si>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</si>
  <si>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</si>
  <si>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</si>
  <si>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</si>
  <si>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</si>
  <si>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</si>
  <si>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</si>
  <si>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</si>
  <si>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</si>
  <si>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</si>
  <si>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</si>
  <si>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</si>
  <si>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</si>
  <si>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</si>
  <si>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</si>
  <si>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</si>
  <si>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</si>
  <si>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</si>
  <si>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</si>
  <si>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</si>
  <si>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</si>
  <si>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</si>
  <si>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</si>
  <si>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</si>
  <si>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</si>
  <si>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</si>
  <si>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</si>
  <si>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</si>
  <si>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</si>
  <si>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</si>
  <si>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</si>
  <si>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</si>
  <si>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</si>
  <si>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</si>
  <si>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</si>
  <si>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</si>
  <si>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</si>
  <si>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</si>
  <si>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</si>
  <si>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</si>
  <si>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</si>
  <si>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</si>
  <si>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</si>
  <si>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</si>
  <si>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</si>
  <si>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</si>
  <si>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</si>
  <si>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</si>
  <si>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</si>
  <si>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</si>
  <si>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</si>
  <si>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</si>
  <si>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</si>
  <si>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</si>
  <si>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</si>
  <si>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</si>
  <si>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</si>
  <si>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</si>
  <si>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</si>
  <si>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</si>
  <si>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</si>
  <si>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</si>
  <si>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</si>
  <si>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</si>
  <si>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</si>
  <si>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</si>
  <si>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</si>
  <si>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</si>
  <si>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</si>
  <si>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</si>
  <si>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</si>
  <si>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</si>
  <si>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</si>
  <si>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</si>
  <si>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</si>
  <si>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</si>
  <si>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</si>
  <si>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</si>
  <si>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</si>
  <si>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</si>
  <si>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</si>
  <si>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</si>
  <si>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</si>
  <si>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</si>
  <si>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</si>
  <si>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</si>
  <si>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</si>
  <si>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</si>
  <si>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</si>
  <si>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</si>
  <si>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</si>
  <si>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</si>
  <si>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</si>
  <si>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</si>
  <si>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</si>
  <si>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</si>
  <si>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</si>
  <si>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</si>
  <si>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</si>
  <si>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</si>
  <si>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</si>
  <si>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</si>
  <si>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</si>
  <si>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</si>
  <si>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</si>
  <si>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</si>
  <si>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</si>
  <si>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</si>
  <si>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</si>
  <si>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</si>
  <si>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</si>
  <si>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</si>
  <si>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</si>
  <si>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</si>
  <si>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</si>
  <si>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</si>
  <si>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</si>
  <si>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</si>
  <si>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</si>
  <si>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</si>
  <si>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</si>
  <si>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</si>
  <si>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</si>
  <si>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</si>
  <si>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</si>
  <si>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</si>
  <si>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</si>
  <si>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</si>
  <si>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</si>
  <si>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</si>
  <si>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</si>
  <si>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</si>
  <si>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</si>
  <si>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</si>
  <si>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</si>
  <si>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</si>
  <si>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</si>
  <si>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</si>
  <si>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</si>
  <si>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</si>
  <si>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</si>
  <si>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</si>
  <si>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</si>
  <si>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</si>
  <si>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</si>
  <si>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</si>
  <si>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</si>
  <si>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</si>
  <si>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</si>
  <si>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</si>
  <si>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</si>
  <si>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</si>
  <si>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</si>
  <si>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</si>
  <si>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</si>
  <si>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</si>
  <si>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</si>
  <si>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</si>
  <si>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</si>
  <si>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</si>
  <si>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</si>
  <si>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</si>
  <si>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</si>
  <si>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</si>
  <si>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</si>
  <si>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</si>
  <si>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</si>
  <si>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</si>
  <si>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</si>
  <si>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</si>
  <si>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</si>
  <si>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</si>
  <si>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</si>
  <si>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</si>
  <si>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</si>
  <si>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</si>
  <si>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</si>
  <si>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</si>
  <si>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</si>
  <si>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</si>
  <si>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</si>
  <si>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</si>
  <si>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</si>
  <si>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</si>
  <si>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</si>
  <si>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</si>
  <si>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</si>
  <si>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</si>
  <si>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</si>
  <si>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</si>
  <si>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</si>
  <si>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</si>
  <si>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</si>
  <si>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</si>
  <si>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</si>
  <si>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</si>
  <si>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</si>
  <si>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</si>
  <si>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</si>
  <si>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</si>
  <si>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</si>
  <si>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</si>
  <si>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</si>
  <si>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</si>
  <si>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</si>
  <si>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</si>
  <si>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</si>
  <si>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</si>
  <si>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</si>
  <si>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</si>
  <si>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</si>
  <si>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</si>
  <si>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</si>
  <si>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</si>
  <si>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</si>
  <si>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</si>
  <si>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</si>
  <si>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</si>
  <si>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</si>
  <si>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</si>
  <si>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</si>
  <si>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</si>
  <si>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</si>
  <si>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</si>
  <si>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</si>
  <si>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</si>
  <si>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</si>
  <si>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</si>
  <si>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</si>
  <si>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</si>
  <si>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</si>
  <si>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</si>
  <si>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</si>
  <si>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</si>
  <si>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</si>
  <si>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</si>
  <si>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</si>
  <si>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</si>
  <si>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</si>
  <si>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</si>
  <si>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</si>
  <si>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</si>
  <si>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</si>
  <si>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</si>
  <si>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</si>
  <si>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</si>
  <si>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</si>
  <si>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</si>
  <si>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</si>
  <si>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</si>
  <si>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</si>
  <si>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</si>
  <si>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</si>
  <si>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</si>
  <si>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</si>
  <si>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</si>
  <si>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</si>
  <si>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</si>
  <si>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</si>
  <si>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</si>
  <si>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</si>
  <si>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</si>
  <si>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</si>
  <si>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</si>
  <si>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</si>
  <si>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</si>
  <si>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</si>
  <si>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</si>
  <si>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</si>
  <si>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</si>
  <si>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</si>
  <si>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</si>
  <si>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</si>
  <si>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</si>
  <si>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</si>
  <si>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</si>
  <si>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</si>
  <si>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</si>
  <si>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</si>
  <si>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</si>
  <si>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</si>
  <si>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</si>
  <si>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</si>
  <si>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</si>
  <si>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</si>
  <si>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</si>
  <si>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</si>
  <si>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</si>
  <si>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</si>
  <si>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</si>
  <si>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</si>
  <si>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</si>
  <si>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</si>
  <si>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</si>
  <si>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</si>
  <si>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</si>
  <si>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</si>
  <si>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</si>
  <si>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</si>
  <si>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</si>
  <si>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</si>
  <si>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</si>
  <si>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</si>
  <si>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</si>
  <si>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</si>
  <si>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</si>
  <si>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</si>
  <si>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</si>
  <si>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</si>
  <si>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</si>
  <si>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</si>
  <si>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</si>
  <si>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</si>
  <si>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</si>
  <si>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</si>
  <si>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</si>
  <si>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</si>
  <si>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</si>
  <si>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</si>
  <si>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</si>
  <si>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</si>
  <si>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</si>
  <si>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</si>
  <si>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</si>
  <si>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</si>
  <si>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</si>
  <si>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</si>
  <si>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</si>
  <si>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</si>
  <si>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</si>
  <si>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</si>
  <si>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</si>
  <si>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</si>
  <si>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</si>
  <si>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</si>
  <si>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</si>
  <si>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</si>
  <si>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</si>
  <si>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</si>
  <si>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</si>
  <si>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</si>
  <si>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</si>
  <si>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</si>
  <si>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</si>
  <si>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</si>
  <si>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</si>
  <si>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</si>
  <si>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</si>
  <si>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</si>
  <si>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</si>
  <si>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</si>
  <si>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</si>
  <si>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</si>
  <si>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</si>
  <si>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</si>
  <si>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</si>
  <si>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</si>
  <si>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</si>
  <si>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</si>
  <si>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</si>
  <si>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</si>
  <si>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</si>
  <si>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</si>
  <si>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</si>
  <si>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</si>
  <si>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</si>
  <si>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</si>
  <si>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</si>
  <si>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</si>
  <si>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</si>
  <si>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</si>
  <si>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</si>
  <si>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</si>
  <si>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</si>
  <si>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</si>
  <si>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</si>
  <si>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</si>
  <si>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</si>
  <si>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</si>
  <si>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</si>
  <si>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</si>
  <si>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</si>
  <si>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</si>
  <si>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</si>
  <si>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</si>
  <si>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</si>
  <si>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</si>
  <si>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</si>
  <si>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</si>
  <si>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</si>
  <si>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</si>
  <si>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</si>
  <si>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</si>
  <si>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</si>
  <si>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</si>
  <si>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</si>
  <si>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</si>
  <si>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</si>
  <si>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</si>
  <si>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</si>
  <si>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</si>
  <si>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</si>
  <si>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</si>
  <si>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</si>
  <si>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</si>
  <si>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</si>
  <si>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</si>
  <si>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</si>
  <si>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</si>
  <si>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</si>
  <si>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</si>
  <si>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</si>
  <si>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</si>
  <si>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</si>
  <si>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</si>
  <si>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</si>
  <si>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</si>
  <si>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</si>
  <si>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</si>
  <si>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</si>
  <si>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</si>
  <si>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</si>
  <si>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</si>
  <si>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</si>
  <si>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</si>
  <si>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</si>
  <si>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</si>
  <si>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</si>
  <si>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</si>
  <si>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</si>
  <si>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</si>
  <si>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</si>
  <si>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</si>
  <si>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</si>
  <si>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</si>
  <si>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</si>
  <si>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</si>
  <si>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</si>
  <si>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</si>
  <si>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</si>
  <si>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</si>
  <si>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</si>
  <si>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</si>
  <si>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</si>
  <si>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</si>
  <si>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</si>
  <si>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</si>
  <si>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</si>
  <si>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</si>
  <si>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</si>
  <si>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</si>
  <si>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</si>
  <si>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</si>
  <si>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</si>
  <si>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</si>
  <si>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</si>
  <si>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</si>
  <si>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</si>
  <si>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</si>
  <si>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</si>
  <si>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</si>
  <si>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</si>
  <si>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</si>
  <si>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</si>
  <si>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</si>
  <si>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</si>
  <si>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</si>
  <si>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</si>
  <si>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</si>
  <si>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</si>
  <si>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</si>
  <si>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</si>
  <si>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</si>
  <si>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</si>
  <si>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</si>
  <si>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</si>
  <si>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</si>
  <si>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</si>
  <si>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</si>
  <si>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</si>
  <si>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</si>
  <si>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</si>
  <si>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</si>
  <si>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</si>
  <si>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</si>
  <si>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</si>
  <si>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</si>
  <si>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</si>
  <si>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</si>
  <si>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</si>
  <si>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</si>
  <si>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</si>
  <si>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</si>
  <si>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</si>
  <si>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</si>
  <si>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</si>
  <si>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</si>
  <si>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</si>
  <si>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</si>
  <si>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</si>
  <si>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</si>
  <si>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</si>
  <si>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</si>
  <si>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</si>
  <si>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</si>
  <si>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</si>
  <si>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</si>
  <si>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</si>
  <si>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</si>
  <si>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</si>
  <si>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</si>
  <si>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</si>
  <si>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</si>
  <si>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</si>
  <si>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</si>
  <si>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</si>
  <si>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</si>
  <si>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</si>
  <si>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</si>
  <si>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</si>
  <si>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</si>
  <si>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</si>
  <si>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</si>
  <si>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</si>
  <si>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</si>
  <si>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</si>
  <si>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</si>
  <si>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</si>
  <si>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</si>
  <si>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</si>
  <si>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</si>
  <si>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</si>
  <si>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</si>
  <si>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</si>
  <si>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</si>
  <si>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</si>
  <si>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</si>
  <si>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</si>
  <si>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</si>
  <si>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</si>
  <si>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</si>
  <si>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</si>
  <si>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</si>
  <si>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</si>
  <si>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</si>
  <si>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</si>
  <si>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</si>
  <si>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</si>
  <si>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</si>
  <si>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</si>
  <si>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</si>
  <si>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</si>
  <si>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</si>
  <si>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</si>
  <si>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</si>
  <si>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</si>
  <si>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</si>
  <si>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</si>
  <si>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</si>
  <si>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</si>
  <si>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</si>
  <si>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</si>
  <si>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</si>
  <si>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</si>
  <si>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</si>
  <si>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</si>
  <si>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</si>
  <si>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</si>
  <si>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</si>
  <si>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</si>
  <si>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</si>
  <si>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</si>
  <si>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</si>
  <si>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</si>
  <si>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</si>
  <si>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</si>
  <si>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</si>
  <si>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</si>
  <si>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</si>
  <si>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</si>
  <si>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</si>
  <si>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</si>
  <si>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</si>
  <si>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</si>
  <si>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</si>
  <si>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</si>
  <si>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</si>
  <si>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</si>
  <si>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</si>
  <si>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</si>
  <si>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</si>
  <si>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</si>
  <si>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</si>
  <si>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</si>
  <si>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</si>
  <si>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</si>
  <si>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</si>
  <si>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</si>
  <si>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</si>
  <si>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</si>
  <si>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</si>
  <si>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</si>
  <si>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</si>
  <si>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</si>
  <si>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</si>
  <si>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</si>
  <si>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</si>
  <si>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</si>
  <si>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</si>
  <si>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</si>
  <si>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</si>
  <si>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</si>
  <si>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</si>
  <si>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</si>
  <si>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</si>
  <si>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</si>
  <si>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</si>
  <si>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</si>
  <si>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</si>
  <si>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</si>
  <si>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</si>
  <si>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</si>
  <si>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</si>
  <si>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</si>
  <si>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</si>
  <si>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</si>
  <si>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</si>
  <si>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</si>
  <si>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</si>
  <si>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</si>
  <si>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</si>
  <si>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</si>
  <si>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</si>
  <si>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</si>
  <si>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</si>
  <si>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</si>
  <si>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</si>
  <si>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</si>
  <si>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</si>
  <si>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</si>
  <si>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</si>
  <si>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</si>
  <si>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</si>
  <si>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</si>
  <si>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</si>
  <si>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</si>
  <si>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</si>
  <si>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</si>
  <si>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</si>
  <si>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</si>
  <si>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</si>
  <si>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</si>
  <si>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</si>
  <si>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</si>
  <si>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</si>
  <si>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</si>
  <si>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</si>
  <si>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</si>
  <si>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</si>
  <si>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</si>
  <si>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</si>
  <si>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</si>
  <si>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</si>
  <si>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</si>
  <si>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</si>
  <si>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</si>
  <si>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</si>
  <si>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</si>
  <si>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</si>
  <si>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</si>
  <si>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</si>
  <si>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</si>
  <si>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</si>
  <si>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</si>
  <si>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</si>
  <si>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</si>
  <si>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</si>
  <si>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</si>
  <si>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</si>
  <si>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</si>
  <si>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</si>
  <si>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</si>
  <si>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</si>
  <si>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</si>
  <si>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</si>
  <si>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</si>
  <si>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</si>
  <si>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</si>
  <si>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</si>
  <si>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</si>
  <si>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</si>
  <si>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</si>
  <si>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</si>
  <si>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</si>
  <si>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</si>
  <si>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</si>
  <si>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</si>
  <si>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</si>
  <si>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</si>
  <si>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</si>
  <si>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</si>
  <si>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</si>
  <si>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</si>
  <si>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</si>
  <si>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</si>
  <si>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</si>
  <si>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</si>
  <si>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</si>
  <si>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</si>
  <si>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</si>
  <si>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</si>
  <si>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</si>
  <si>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</si>
  <si>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</si>
  <si>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</si>
  <si>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</si>
  <si>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</si>
  <si>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</si>
  <si>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</si>
  <si>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</si>
  <si>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</si>
  <si>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</si>
  <si>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</si>
  <si>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</si>
  <si>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</si>
  <si>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</si>
  <si>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</si>
  <si>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</si>
  <si>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</si>
  <si>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</si>
  <si>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</si>
  <si>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</si>
  <si>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</si>
  <si>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</si>
  <si>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</si>
  <si>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</si>
  <si>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</si>
  <si>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</si>
  <si>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</si>
  <si>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</si>
  <si>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</si>
  <si>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</si>
  <si>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</si>
  <si>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</si>
  <si>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</si>
  <si>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</si>
  <si>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</si>
  <si>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</si>
  <si>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</si>
  <si>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</si>
  <si>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</si>
  <si>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</si>
  <si>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</si>
  <si>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</si>
  <si>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</si>
  <si>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</si>
  <si>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</si>
  <si>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</si>
  <si>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</si>
  <si>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</si>
  <si>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</si>
  <si>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</si>
  <si>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</si>
  <si>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</si>
  <si>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</si>
  <si>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</si>
  <si>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</si>
  <si>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</si>
  <si>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</si>
  <si>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</si>
  <si>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</si>
  <si>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</si>
  <si>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</si>
  <si>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</si>
  <si>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</si>
  <si>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</si>
  <si>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</si>
  <si>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</si>
  <si>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</si>
  <si>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</si>
  <si>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</si>
  <si>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</si>
  <si>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</si>
  <si>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</si>
  <si>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</si>
  <si>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</si>
  <si>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</si>
  <si>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</si>
  <si>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</si>
  <si>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</si>
  <si>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</si>
  <si>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</si>
  <si>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</si>
  <si>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</si>
  <si>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</si>
  <si>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</si>
  <si>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</si>
  <si>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</si>
  <si>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</si>
  <si>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</si>
  <si>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</si>
  <si>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</si>
  <si>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</si>
  <si>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</si>
  <si>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</si>
  <si>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</si>
  <si>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</si>
  <si>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</si>
  <si>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</si>
  <si>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</si>
  <si>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</si>
  <si>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</si>
  <si>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</si>
  <si>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</si>
  <si>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</si>
  <si>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</si>
  <si>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</si>
  <si>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</si>
  <si>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</si>
  <si>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</si>
  <si>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</si>
  <si>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</si>
  <si>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</si>
  <si>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</si>
  <si>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</si>
  <si>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</si>
  <si>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</si>
  <si>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</si>
  <si>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</si>
  <si>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</si>
  <si>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</si>
  <si>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</si>
  <si>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</si>
  <si>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</si>
  <si>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</si>
  <si>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</si>
  <si>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</si>
  <si>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</si>
  <si>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</si>
  <si>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</si>
  <si>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</si>
  <si>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</si>
  <si>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</si>
  <si>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</si>
  <si>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</si>
  <si>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</si>
  <si>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</si>
  <si>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</si>
  <si>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</si>
  <si>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</si>
  <si>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</si>
  <si>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</si>
  <si>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</si>
  <si>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</si>
  <si>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</si>
  <si>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</si>
  <si>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</si>
  <si>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</si>
  <si>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</si>
  <si>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</si>
  <si>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</si>
  <si>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</si>
  <si>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</si>
  <si>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</si>
  <si>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</si>
  <si>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</si>
  <si>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</si>
  <si>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</si>
  <si>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</si>
  <si>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</si>
  <si>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</si>
  <si>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</si>
  <si>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</si>
  <si>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</si>
  <si>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</si>
  <si>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</si>
  <si>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</si>
  <si>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</si>
  <si>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</si>
  <si>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</si>
  <si>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</si>
  <si>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</si>
  <si>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</si>
  <si>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</si>
  <si>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</si>
  <si>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</si>
  <si>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</si>
  <si>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</si>
  <si>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</si>
  <si>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</si>
  <si>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</si>
  <si>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</si>
  <si>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</si>
  <si>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</si>
  <si>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</si>
  <si>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</si>
  <si>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</si>
  <si>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</si>
  <si>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</si>
  <si>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</si>
  <si>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</si>
  <si>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</si>
  <si>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</si>
  <si>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</si>
  <si>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</si>
  <si>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</si>
  <si>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</si>
  <si>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</si>
  <si>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</si>
  <si>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</si>
  <si>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</si>
  <si>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</si>
  <si>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</si>
  <si>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</si>
  <si>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</si>
  <si>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</si>
  <si>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</si>
  <si>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</si>
  <si>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</si>
  <si>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</si>
  <si>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</si>
  <si>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</si>
  <si>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</si>
  <si>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</si>
  <si>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</si>
  <si>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</si>
  <si>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</si>
  <si>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</si>
  <si>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</si>
  <si>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</si>
  <si>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</si>
  <si>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</si>
  <si>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</si>
  <si>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</si>
  <si>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</si>
  <si>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</si>
  <si>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</si>
  <si>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</si>
  <si>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</si>
  <si>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</si>
  <si>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</si>
  <si>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</si>
  <si>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</si>
  <si>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</si>
  <si>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</si>
  <si>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</si>
  <si>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</si>
  <si>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</si>
  <si>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</si>
  <si>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</si>
  <si>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</si>
  <si>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</si>
  <si>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</si>
  <si>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</si>
  <si>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</si>
  <si>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</si>
  <si>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</si>
  <si>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</si>
  <si>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</si>
  <si>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</si>
  <si>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</si>
  <si>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</si>
  <si>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</si>
  <si>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</si>
  <si>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</si>
  <si>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</si>
  <si>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</si>
  <si>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</si>
  <si>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</si>
  <si>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</si>
  <si>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</si>
  <si>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</si>
  <si>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</si>
  <si>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</si>
  <si>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</si>
  <si>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</si>
  <si>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</si>
  <si>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</si>
  <si>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</si>
  <si>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</si>
  <si>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</si>
  <si>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</si>
  <si>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</si>
  <si>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</si>
  <si>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</si>
  <si>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</si>
  <si>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</si>
  <si>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</si>
  <si>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</si>
  <si>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</si>
  <si>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</si>
  <si>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</si>
  <si>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</si>
  <si>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</si>
  <si>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</si>
  <si>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</si>
  <si>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</si>
  <si>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</si>
  <si>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</si>
  <si>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</si>
  <si>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</si>
  <si>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</si>
  <si>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</si>
  <si>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</si>
  <si>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</si>
  <si>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</si>
  <si>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</si>
  <si>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</si>
  <si>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</si>
  <si>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</si>
  <si>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</si>
  <si>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</si>
  <si>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</si>
  <si>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</si>
  <si>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</si>
  <si>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</si>
  <si>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</si>
  <si>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</si>
  <si>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</si>
  <si>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</si>
  <si>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</si>
  <si>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</si>
  <si>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</si>
  <si>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</si>
  <si>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</si>
  <si>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</si>
  <si>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</si>
  <si>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</si>
  <si>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</si>
  <si>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</si>
  <si>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</si>
  <si>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</si>
  <si>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</si>
  <si>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</si>
  <si>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</si>
  <si>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</si>
  <si>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</si>
  <si>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</si>
  <si>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</si>
  <si>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</si>
  <si>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</si>
  <si>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</si>
  <si>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</si>
  <si>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</si>
  <si>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</si>
  <si>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</si>
  <si>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</si>
  <si>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</si>
  <si>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</si>
  <si>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</si>
  <si>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</si>
  <si>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</si>
  <si>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</si>
  <si>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</si>
  <si>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</si>
  <si>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</si>
  <si>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</si>
  <si>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</si>
  <si>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</si>
  <si>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</si>
  <si>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</si>
  <si>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</si>
  <si>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</si>
  <si>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</si>
  <si>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</si>
  <si>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</si>
  <si>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</si>
  <si>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</si>
  <si>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</si>
  <si>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</si>
  <si>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</si>
  <si>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</si>
  <si>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</si>
  <si>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</si>
  <si>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</si>
  <si>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</si>
  <si>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</si>
  <si>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</si>
  <si>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</si>
  <si>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</si>
  <si>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</si>
  <si>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</si>
  <si>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</si>
  <si>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</si>
  <si>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</si>
  <si>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</si>
  <si>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</si>
  <si>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</si>
  <si>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</si>
  <si>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</si>
  <si>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</si>
  <si>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</si>
  <si>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</si>
  <si>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</si>
  <si>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</si>
  <si>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</si>
  <si>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</si>
  <si>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</si>
  <si>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</si>
  <si>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</si>
  <si>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</si>
  <si>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</si>
  <si>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</si>
  <si>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</si>
  <si>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</si>
  <si>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</si>
  <si>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</si>
  <si>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</si>
  <si>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</si>
  <si>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</si>
  <si>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</si>
  <si>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</si>
  <si>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</si>
  <si>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</si>
  <si>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</si>
  <si>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</si>
  <si>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</si>
  <si>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</si>
  <si>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</si>
  <si>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</si>
  <si>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</si>
  <si>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</si>
  <si>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</si>
  <si>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</si>
  <si>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</si>
  <si>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</si>
  <si>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</si>
  <si>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</si>
  <si>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</si>
  <si>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</si>
  <si>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</si>
  <si>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</si>
  <si>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</si>
  <si>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</si>
  <si>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</si>
  <si>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</si>
  <si>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</si>
  <si>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</si>
  <si>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</si>
  <si>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</si>
  <si>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</si>
  <si>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</si>
  <si>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</si>
  <si>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</si>
  <si>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</si>
  <si>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</si>
  <si>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</si>
  <si>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</si>
  <si>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</si>
  <si>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</si>
  <si>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</si>
  <si>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</si>
  <si>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</si>
  <si>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</si>
  <si>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</si>
  <si>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</si>
  <si>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</si>
  <si>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</si>
  <si>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</si>
  <si>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</si>
  <si>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</si>
  <si>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</si>
  <si>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</si>
  <si>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</si>
  <si>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</si>
  <si>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</si>
  <si>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</si>
  <si>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</si>
  <si>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</si>
  <si>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</si>
  <si>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</si>
  <si>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</si>
  <si>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</si>
  <si>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</si>
  <si>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</si>
  <si>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</si>
  <si>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</si>
  <si>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</si>
  <si>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</si>
  <si>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</si>
  <si>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</si>
  <si>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</si>
  <si>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</si>
  <si>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</si>
  <si>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</si>
  <si>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</si>
  <si>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</si>
  <si>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</si>
  <si>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</si>
  <si>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</si>
  <si>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</si>
  <si>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</si>
  <si>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</si>
  <si>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</si>
  <si>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</si>
  <si>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</si>
  <si>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</si>
  <si>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</si>
  <si>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</si>
  <si>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</si>
  <si>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</si>
  <si>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</si>
  <si>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</si>
  <si>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</si>
  <si>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</si>
  <si>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</si>
  <si>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</si>
  <si>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</si>
  <si>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</si>
  <si>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</si>
  <si>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</si>
  <si>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</si>
  <si>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</si>
  <si>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</si>
  <si>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</si>
  <si>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</si>
  <si>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</si>
  <si>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</si>
  <si>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</si>
  <si>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</si>
  <si>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</si>
  <si>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</si>
  <si>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</si>
  <si>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</si>
  <si>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</si>
  <si>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</si>
  <si>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</si>
  <si>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</si>
  <si>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</si>
  <si>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</si>
  <si>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</si>
  <si>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</si>
  <si>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</si>
  <si>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</si>
  <si>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</si>
  <si>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</si>
  <si>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</si>
  <si>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</si>
  <si>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</si>
  <si>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</si>
  <si>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</si>
  <si>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</si>
  <si>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</si>
  <si>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</si>
  <si>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</si>
  <si>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</si>
  <si>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</si>
  <si>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</si>
  <si>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</si>
  <si>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</si>
  <si>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</si>
  <si>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</si>
  <si>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</si>
  <si>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</si>
  <si>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</si>
  <si>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</si>
  <si>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</si>
  <si>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</si>
  <si>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</si>
  <si>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</si>
  <si>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</si>
  <si>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</si>
  <si>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</si>
  <si>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</si>
  <si>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</si>
  <si>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</si>
  <si>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</si>
  <si>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</si>
  <si>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</si>
  <si>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</si>
  <si>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</si>
  <si>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</si>
  <si>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</si>
  <si>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</si>
  <si>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</si>
  <si>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</si>
  <si>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</si>
  <si>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</si>
  <si>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</si>
  <si>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</si>
  <si>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</si>
  <si>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</si>
  <si>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</si>
  <si>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</si>
  <si>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</si>
  <si>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</si>
  <si>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</si>
  <si>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</si>
  <si>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</si>
  <si>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</si>
  <si>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</si>
  <si>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</si>
  <si>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</si>
  <si>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</si>
  <si>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</si>
  <si>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</si>
  <si>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</si>
  <si>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</si>
  <si>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</si>
  <si>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</si>
  <si>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</si>
  <si>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</si>
  <si>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</si>
  <si>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</si>
  <si>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</si>
  <si>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</si>
  <si>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</si>
  <si>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</si>
  <si>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</si>
  <si>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</si>
  <si>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</si>
  <si>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</si>
  <si>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</si>
  <si>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</si>
  <si>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</si>
  <si>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</si>
  <si>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</si>
  <si>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</si>
  <si>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</si>
  <si>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</si>
  <si>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</si>
  <si>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</si>
  <si>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</si>
  <si>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</si>
  <si>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</si>
  <si>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</si>
  <si>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</si>
  <si>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</si>
  <si>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</si>
  <si>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</si>
  <si>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</si>
  <si>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</si>
  <si>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</si>
  <si>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</si>
  <si>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</si>
  <si>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</si>
  <si>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</si>
  <si>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</si>
  <si>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</si>
  <si>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</si>
  <si>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</si>
  <si>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</si>
  <si>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</si>
  <si>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</si>
  <si>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</si>
  <si>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</si>
  <si>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</si>
  <si>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</si>
  <si>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</si>
  <si>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</si>
  <si>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</si>
  <si>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</si>
  <si>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</si>
  <si>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</si>
  <si>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</si>
  <si>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</si>
  <si>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</si>
  <si>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</si>
  <si>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</si>
  <si>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</si>
  <si>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</si>
  <si>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</si>
  <si>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</si>
  <si>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</si>
  <si>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</si>
  <si>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</si>
  <si>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</si>
  <si>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</si>
  <si>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</si>
  <si>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</si>
  <si>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</si>
  <si>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</si>
  <si>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</si>
  <si>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</si>
  <si>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</si>
  <si>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</si>
  <si>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</si>
  <si>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</si>
  <si>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</si>
  <si>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</si>
  <si>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</si>
  <si>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</si>
  <si>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</si>
  <si>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</si>
  <si>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</si>
  <si>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</si>
  <si>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</si>
  <si>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</si>
  <si>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</si>
  <si>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</si>
  <si>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</si>
  <si>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</si>
  <si>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</si>
  <si>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</si>
  <si>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</si>
  <si>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</si>
  <si>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</si>
  <si>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</si>
  <si>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</si>
  <si>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</si>
  <si>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</si>
  <si>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</si>
  <si>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</si>
  <si>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</si>
  <si>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</si>
  <si>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</si>
  <si>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</si>
  <si>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</si>
  <si>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</si>
  <si>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</si>
  <si>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</si>
  <si>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</si>
  <si>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</si>
  <si>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</si>
  <si>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</si>
  <si>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</si>
  <si>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</si>
  <si>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</si>
  <si>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</si>
  <si>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</si>
  <si>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</si>
  <si>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</si>
  <si>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</si>
  <si>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</si>
  <si>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</si>
  <si>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</si>
  <si>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</si>
  <si>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</si>
  <si>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</si>
  <si>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</si>
  <si>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</si>
  <si>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</si>
  <si>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</si>
  <si>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</si>
  <si>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</si>
  <si>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</si>
  <si>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</si>
  <si>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</si>
  <si>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</si>
  <si>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</si>
  <si>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</si>
  <si>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</si>
  <si>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</si>
  <si>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</si>
  <si>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</si>
  <si>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</si>
  <si>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</si>
  <si>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</si>
  <si>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</si>
  <si>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</si>
  <si>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</si>
  <si>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</si>
  <si>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</si>
  <si>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</si>
  <si>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</si>
  <si>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</si>
  <si>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</si>
  <si>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</si>
  <si>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</si>
  <si>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</si>
  <si>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</si>
  <si>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</si>
  <si>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</si>
  <si>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</si>
  <si>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</si>
  <si>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</si>
  <si>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</si>
  <si>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</si>
  <si>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</si>
  <si>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</si>
  <si>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</si>
  <si>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</si>
  <si>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</si>
  <si>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</si>
  <si>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</si>
  <si>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</si>
  <si>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</si>
  <si>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</si>
  <si>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</si>
  <si>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</si>
  <si>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</si>
  <si>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</si>
  <si>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</si>
  <si>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</si>
  <si>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</si>
  <si>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</si>
  <si>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</si>
  <si>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</si>
  <si>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</si>
  <si>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</si>
  <si>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</si>
  <si>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</si>
  <si>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</si>
  <si>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</si>
  <si>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</si>
  <si>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</si>
  <si>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</si>
  <si>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</si>
  <si>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</si>
  <si>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</si>
  <si>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</si>
  <si>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</si>
  <si>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</si>
  <si>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</si>
  <si>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</si>
  <si>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</si>
  <si>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</si>
  <si>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</si>
  <si>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</si>
  <si>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</si>
  <si>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</si>
  <si>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</si>
  <si>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</si>
  <si>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</si>
  <si>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</si>
  <si>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</si>
  <si>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</si>
  <si>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</si>
  <si>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</si>
  <si>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</si>
  <si>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</si>
  <si>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</si>
  <si>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</si>
  <si>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</si>
  <si>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</si>
  <si>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</si>
  <si>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</si>
  <si>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</si>
  <si>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</si>
  <si>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</si>
  <si>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</si>
  <si>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</si>
  <si>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</si>
  <si>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</si>
  <si>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</si>
  <si>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</si>
  <si>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</si>
  <si>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</si>
  <si>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</si>
  <si>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</si>
  <si>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</si>
  <si>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</si>
  <si>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</si>
  <si>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</si>
  <si>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</si>
  <si>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</si>
  <si>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</si>
  <si>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</si>
  <si>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</si>
  <si>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</si>
  <si>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</si>
  <si>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</si>
  <si>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</si>
  <si>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</si>
  <si>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</si>
  <si>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</si>
  <si>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</si>
  <si>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</si>
  <si>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</si>
  <si>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</si>
  <si>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</si>
  <si>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</si>
  <si>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</si>
  <si>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</si>
  <si>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</si>
  <si>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</si>
  <si>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</si>
  <si>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</si>
  <si>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</si>
  <si>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</si>
  <si>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</si>
  <si>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</si>
  <si>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</si>
  <si>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</si>
  <si>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</si>
  <si>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</si>
  <si>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</si>
  <si>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</si>
  <si>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</si>
  <si>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</si>
  <si>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</si>
  <si>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</si>
  <si>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</si>
  <si>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</si>
  <si>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</si>
  <si>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</si>
  <si>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</si>
  <si>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</si>
  <si>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</si>
  <si>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</si>
  <si>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</si>
  <si>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</si>
  <si>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</si>
  <si>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</si>
  <si>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</si>
  <si>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</si>
  <si>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</si>
  <si>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</si>
  <si>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</si>
  <si>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</si>
  <si>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</si>
  <si>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</si>
  <si>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</si>
  <si>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</si>
  <si>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</si>
  <si>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</si>
  <si>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</si>
  <si>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</si>
  <si>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</si>
  <si>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</si>
  <si>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</si>
  <si>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</si>
  <si>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</si>
  <si>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</si>
  <si>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</si>
  <si>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</si>
  <si>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</si>
  <si>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</si>
  <si>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</si>
  <si>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</si>
  <si>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</si>
  <si>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</si>
  <si>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</si>
  <si>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</si>
  <si>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</si>
  <si>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</si>
  <si>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</si>
  <si>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</si>
  <si>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</si>
  <si>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</si>
  <si>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</si>
  <si>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</si>
  <si>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</si>
  <si>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</si>
  <si>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</si>
  <si>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</si>
  <si>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</si>
  <si>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</si>
  <si>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</si>
  <si>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</si>
  <si>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</si>
  <si>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</si>
  <si>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</si>
  <si>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</si>
  <si>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</si>
  <si>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</si>
  <si>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</si>
  <si>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</si>
  <si>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</si>
  <si>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</si>
  <si>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</si>
  <si>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</si>
  <si>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</si>
  <si>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</si>
  <si>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</si>
  <si>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</si>
  <si>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</si>
  <si>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</si>
  <si>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</si>
  <si>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</si>
  <si>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</si>
  <si>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</si>
  <si>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</si>
  <si>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</si>
  <si>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</si>
  <si>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</si>
  <si>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</si>
  <si>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</si>
  <si>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</si>
  <si>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</si>
  <si>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</si>
  <si>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</si>
  <si>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</si>
  <si>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</si>
  <si>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</si>
  <si>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</si>
  <si>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</si>
  <si>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</si>
  <si>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</si>
  <si>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</si>
  <si>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</si>
  <si>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</si>
  <si>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</si>
  <si>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</si>
  <si>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</si>
  <si>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</si>
  <si>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</si>
  <si>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</si>
  <si>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</si>
  <si>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</si>
  <si>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</si>
  <si>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</si>
  <si>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</si>
  <si>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</si>
  <si>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</si>
  <si>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</si>
  <si>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</si>
  <si>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</si>
  <si>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</si>
  <si>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</si>
  <si>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</si>
  <si>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</si>
  <si>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</si>
  <si>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</si>
  <si>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</si>
  <si>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</si>
  <si>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</si>
  <si>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</si>
  <si>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</si>
  <si>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</si>
  <si>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</si>
  <si>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</si>
  <si>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</si>
  <si>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</si>
  <si>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</si>
  <si>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</si>
  <si>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</si>
  <si>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</si>
  <si>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</si>
  <si>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</si>
  <si>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</si>
  <si>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</si>
  <si>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</si>
  <si>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</si>
  <si>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</si>
  <si>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</si>
  <si>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</si>
  <si>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</si>
  <si>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</si>
  <si>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</si>
  <si>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</si>
  <si>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</si>
  <si>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</si>
  <si>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</si>
  <si>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</si>
  <si>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</si>
  <si>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</si>
  <si>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</si>
  <si>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</si>
  <si>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</si>
  <si>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</si>
  <si>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</si>
  <si>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</si>
  <si>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</si>
  <si>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</si>
  <si>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</si>
  <si>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</si>
  <si>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</si>
  <si>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</si>
  <si>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</si>
  <si>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</si>
  <si>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</si>
  <si>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</si>
  <si>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</si>
  <si>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</si>
  <si>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</si>
  <si>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</si>
  <si>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</si>
  <si>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</si>
  <si>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</si>
  <si>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</si>
  <si>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</si>
  <si>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</si>
  <si>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</si>
  <si>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</si>
  <si>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</si>
  <si>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</si>
  <si>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</si>
  <si>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</si>
  <si>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</si>
  <si>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</si>
  <si>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</si>
  <si>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</si>
  <si>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</si>
  <si>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</si>
  <si>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</si>
  <si>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</si>
  <si>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</si>
  <si>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</si>
  <si>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</si>
  <si>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</si>
  <si>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</si>
  <si>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</si>
  <si>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</si>
  <si>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</si>
  <si>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</si>
  <si>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</si>
  <si>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</si>
  <si>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</si>
  <si>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</si>
  <si>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</si>
  <si>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</si>
  <si>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</si>
  <si>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</si>
  <si>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</si>
  <si>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</si>
  <si>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</si>
  <si>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</si>
  <si>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</si>
  <si>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</si>
  <si>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</si>
  <si>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</si>
  <si>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</si>
  <si>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</si>
  <si>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</si>
  <si>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</si>
  <si>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</si>
  <si>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</si>
  <si>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</si>
  <si>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</si>
  <si>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</si>
  <si>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</si>
  <si>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</si>
  <si>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</si>
  <si>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</si>
  <si>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</si>
  <si>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</si>
  <si>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</si>
  <si>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</si>
  <si>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</si>
  <si>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</si>
  <si>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</si>
  <si>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</si>
  <si>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</si>
  <si>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</si>
  <si>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</si>
  <si>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</si>
  <si>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</si>
  <si>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</si>
  <si>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</si>
  <si>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</si>
  <si>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</si>
  <si>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</si>
  <si>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</si>
  <si>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</si>
  <si>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</si>
  <si>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</si>
  <si>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</si>
  <si>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</si>
  <si>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</si>
  <si>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</si>
  <si>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</si>
  <si>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</si>
  <si>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</si>
  <si>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</si>
  <si>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</si>
  <si>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</si>
  <si>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</si>
  <si>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</si>
  <si>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</si>
  <si>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</si>
  <si>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</si>
  <si>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</si>
  <si>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</si>
  <si>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</si>
  <si>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</si>
  <si>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</si>
  <si>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</si>
  <si>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</si>
  <si>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</si>
  <si>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</si>
  <si>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</si>
  <si>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</si>
  <si>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</si>
  <si>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</si>
  <si>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</si>
  <si>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</si>
  <si>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</si>
  <si>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</si>
  <si>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</si>
  <si>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</si>
  <si>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</si>
  <si>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</si>
  <si>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</si>
  <si>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</si>
  <si>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</si>
  <si>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</si>
  <si>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</si>
  <si>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</si>
  <si>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</si>
  <si>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</si>
  <si>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</si>
  <si>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</si>
  <si>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</si>
  <si>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</si>
  <si>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</si>
  <si>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</si>
  <si>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</si>
  <si>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</si>
  <si>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</si>
  <si>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</si>
  <si>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</si>
  <si>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</si>
  <si>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</si>
  <si>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</si>
  <si>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</si>
  <si>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</si>
  <si>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</si>
  <si>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</si>
  <si>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</si>
  <si>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</si>
  <si>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</si>
  <si>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</si>
  <si>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</si>
  <si>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</si>
  <si>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</si>
  <si>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</si>
  <si>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</si>
  <si>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</si>
  <si>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</si>
  <si>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</si>
  <si>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</si>
  <si>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</si>
  <si>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</si>
  <si>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</si>
  <si>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</si>
  <si>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</si>
  <si>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</si>
  <si>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</si>
  <si>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</si>
  <si>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</si>
  <si>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</si>
  <si>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</si>
  <si>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</si>
  <si>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</si>
  <si>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</si>
  <si>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</si>
  <si>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</si>
  <si>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</si>
  <si>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</si>
  <si>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</si>
  <si>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</si>
  <si>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</si>
  <si>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</si>
  <si>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</si>
  <si>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</si>
  <si>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</si>
  <si>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</si>
  <si>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</si>
  <si>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</si>
  <si>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</si>
  <si>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</si>
  <si>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</si>
  <si>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</si>
  <si>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</si>
  <si>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</si>
  <si>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</si>
  <si>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</si>
  <si>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</si>
  <si>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</si>
  <si>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</si>
  <si>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</si>
  <si>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</si>
  <si>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</si>
  <si>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</si>
  <si>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</si>
  <si>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</si>
  <si>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</si>
  <si>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</si>
  <si>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</si>
  <si>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</si>
  <si>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</si>
  <si>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</si>
  <si>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</si>
  <si>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</si>
  <si>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</si>
  <si>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</si>
  <si>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</si>
  <si>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</si>
  <si>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</si>
  <si>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</si>
  <si>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</si>
  <si>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</si>
  <si>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</si>
  <si>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</si>
  <si>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</si>
  <si>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</si>
  <si>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</si>
  <si>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</si>
  <si>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</si>
  <si>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</si>
  <si>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</si>
  <si>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</si>
  <si>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</si>
  <si>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</si>
  <si>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</si>
  <si>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</si>
  <si>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</si>
  <si>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</si>
  <si>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</si>
  <si>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</si>
  <si>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</si>
  <si>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</si>
  <si>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</si>
  <si>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</si>
  <si>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</si>
  <si>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</si>
  <si>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</si>
  <si>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</si>
  <si>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</si>
  <si>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</si>
  <si>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</si>
  <si>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</si>
  <si>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</si>
  <si>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</si>
  <si>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</si>
  <si>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</si>
  <si>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</si>
  <si>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</si>
  <si>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</si>
  <si>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</si>
  <si>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</si>
  <si>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</si>
  <si>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</si>
  <si>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</si>
  <si>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</si>
  <si>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</si>
  <si>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</si>
  <si>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</si>
  <si>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</si>
  <si>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</si>
  <si>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</si>
  <si>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</si>
  <si>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</si>
  <si>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</si>
  <si>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</si>
  <si>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</si>
  <si>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</si>
  <si>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</si>
  <si>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</si>
  <si>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</si>
  <si>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</si>
  <si>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</si>
  <si>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</si>
  <si>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</si>
  <si>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</si>
  <si>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</si>
  <si>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</si>
  <si>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</si>
  <si>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</si>
  <si>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</si>
  <si>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</si>
  <si>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</si>
  <si>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</si>
  <si>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</si>
  <si>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</si>
  <si>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</si>
  <si>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</si>
  <si>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</si>
  <si>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</si>
  <si>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</si>
  <si>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</si>
  <si>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</si>
  <si>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</si>
  <si>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</si>
  <si>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</si>
  <si>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</si>
  <si>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</si>
  <si>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</si>
  <si>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</si>
  <si>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</si>
  <si>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</si>
  <si>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</si>
  <si>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</si>
  <si>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</si>
  <si>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</si>
  <si>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</si>
  <si>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</si>
  <si>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</si>
  <si>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</si>
  <si>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</si>
  <si>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</si>
  <si>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</si>
  <si>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</si>
  <si>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</si>
  <si>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</si>
  <si>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</si>
  <si>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</si>
  <si>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</si>
  <si>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</si>
  <si>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</si>
  <si>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</si>
  <si>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</si>
  <si>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</si>
  <si>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</si>
  <si>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</si>
  <si>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</si>
  <si>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</si>
  <si>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</si>
  <si>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</si>
  <si>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</si>
  <si>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</si>
  <si>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</si>
  <si>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</si>
  <si>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</si>
  <si>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</si>
  <si>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</si>
  <si>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</si>
  <si>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</si>
  <si>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</si>
  <si>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</si>
  <si>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</si>
  <si>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</si>
  <si>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</si>
  <si>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</si>
  <si>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</si>
  <si>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</si>
  <si>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</si>
  <si>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</si>
  <si>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</si>
  <si>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</si>
  <si>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</si>
  <si>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</si>
  <si>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</si>
  <si>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</si>
  <si>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</si>
  <si>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</si>
  <si>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</si>
  <si>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</si>
  <si>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</si>
  <si>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</si>
  <si>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</si>
  <si>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</si>
  <si>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</si>
  <si>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</si>
  <si>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</si>
  <si>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</si>
  <si>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</si>
  <si>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</si>
  <si>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</si>
  <si>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</si>
  <si>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</si>
  <si>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</si>
  <si>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</si>
  <si>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</si>
  <si>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</si>
  <si>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</si>
  <si>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</si>
  <si>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</si>
  <si>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</si>
  <si>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</si>
  <si>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</si>
  <si>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</si>
  <si>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</si>
  <si>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</si>
  <si>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</si>
  <si>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</si>
  <si>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</si>
  <si>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</si>
  <si>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</si>
  <si>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</si>
  <si>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</si>
  <si>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</si>
  <si>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</si>
  <si>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</si>
  <si>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</si>
  <si>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</si>
  <si>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</si>
  <si>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</si>
  <si>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</si>
  <si>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</si>
  <si>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</si>
  <si>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</si>
  <si>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</si>
  <si>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</si>
  <si>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</si>
  <si>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</si>
  <si>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</si>
  <si>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</si>
  <si>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</si>
  <si>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</si>
  <si>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</si>
  <si>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</si>
  <si>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</si>
  <si>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</si>
  <si>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</si>
  <si>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</si>
  <si>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</si>
  <si>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</si>
  <si>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</si>
  <si>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</si>
  <si>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</si>
  <si>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</si>
  <si>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</si>
  <si>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</si>
  <si>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</si>
  <si>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</si>
  <si>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</si>
  <si>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</si>
  <si>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</si>
  <si>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</si>
  <si>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</si>
  <si>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</si>
  <si>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</si>
  <si>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</si>
  <si>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</si>
  <si>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</si>
  <si>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</si>
  <si>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</si>
  <si>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</si>
  <si>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</si>
  <si>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</si>
  <si>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</si>
  <si>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</si>
  <si>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</si>
  <si>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</si>
  <si>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</si>
  <si>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</si>
  <si>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</si>
  <si>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</si>
  <si>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</si>
  <si>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</si>
  <si>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</si>
  <si>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</si>
  <si>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</si>
  <si>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</si>
  <si>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</si>
  <si>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</si>
  <si>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</si>
  <si>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</si>
  <si>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</si>
  <si>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</si>
  <si>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</si>
  <si>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</si>
  <si>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</si>
  <si>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</si>
  <si>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</si>
  <si>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</si>
  <si>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</si>
  <si>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</si>
  <si>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</si>
  <si>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</si>
  <si>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</si>
  <si>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</si>
  <si>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</si>
  <si>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</si>
  <si>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</si>
  <si>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</si>
  <si>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</si>
  <si>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</si>
  <si>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</si>
  <si>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</si>
  <si>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</si>
  <si>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</si>
  <si>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</si>
  <si>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</si>
  <si>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</si>
  <si>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</si>
  <si>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</si>
  <si>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</si>
  <si>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</si>
  <si>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</si>
  <si>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</si>
  <si>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</si>
  <si>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</si>
  <si>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</si>
  <si>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</si>
  <si>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</si>
  <si>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</si>
  <si>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</si>
  <si>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</si>
  <si>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</si>
  <si>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</si>
  <si>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</si>
  <si>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</si>
  <si>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</si>
  <si>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</si>
  <si>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</si>
  <si>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</si>
  <si>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</si>
  <si>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</si>
  <si>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</si>
  <si>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</si>
  <si>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</si>
  <si>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</si>
  <si>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</si>
  <si>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</si>
  <si>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</si>
  <si>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</si>
  <si>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</si>
  <si>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</si>
  <si>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</si>
  <si>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</si>
  <si>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</si>
  <si>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</si>
  <si>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</si>
  <si>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</si>
  <si>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</si>
  <si>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</si>
  <si>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</si>
  <si>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</si>
  <si>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</si>
  <si>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</si>
  <si>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</si>
  <si>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</si>
  <si>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</si>
  <si>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</si>
  <si>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</si>
  <si>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</si>
  <si>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</si>
  <si>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</si>
  <si>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</si>
  <si>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</si>
  <si>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</si>
  <si>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</si>
  <si>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</si>
  <si>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</si>
  <si>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</si>
  <si>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</si>
  <si>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</si>
  <si>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</si>
  <si>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</si>
  <si>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</si>
  <si>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</si>
  <si>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</si>
  <si>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</si>
  <si>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</si>
  <si>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</si>
  <si>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</si>
  <si>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</si>
  <si>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</si>
  <si>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</si>
  <si>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</si>
  <si>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</si>
  <si>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</si>
  <si>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</si>
  <si>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</si>
  <si>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</si>
  <si>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</si>
  <si>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</si>
  <si>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</si>
  <si>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</si>
  <si>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</si>
  <si>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</si>
  <si>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</si>
  <si>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</si>
  <si>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</si>
  <si>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</si>
  <si>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</si>
  <si>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</si>
  <si>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</si>
  <si>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</si>
  <si>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</si>
  <si>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</si>
  <si>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</si>
  <si>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</si>
  <si>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</si>
  <si>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</si>
  <si>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</si>
  <si>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</si>
  <si>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</si>
  <si>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</si>
  <si>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</si>
  <si>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</si>
  <si>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</si>
  <si>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</si>
  <si>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</si>
  <si>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</si>
  <si>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</si>
  <si>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</si>
  <si>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</si>
  <si>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</si>
  <si>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</si>
  <si>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</si>
  <si>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</si>
  <si>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</si>
  <si>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</si>
  <si>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</si>
  <si>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</si>
  <si>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</si>
  <si>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</si>
  <si>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</si>
  <si>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</si>
  <si>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</si>
  <si>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</si>
  <si>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</si>
  <si>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</si>
  <si>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</si>
  <si>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</si>
  <si>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</si>
  <si>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</si>
  <si>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</si>
  <si>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</si>
  <si>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</si>
  <si>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</si>
  <si>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</si>
  <si>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</si>
  <si>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</si>
  <si>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</si>
  <si>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</si>
  <si>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</si>
  <si>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</si>
  <si>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</si>
  <si>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</si>
  <si>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</si>
  <si>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</si>
  <si>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</si>
  <si>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</si>
  <si>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</si>
  <si>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</si>
  <si>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</si>
  <si>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</si>
  <si>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</si>
  <si>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</si>
  <si>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</si>
  <si>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</si>
  <si>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</si>
  <si>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</si>
  <si>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</si>
  <si>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</si>
  <si>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</si>
  <si>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</si>
  <si>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</si>
  <si>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</si>
  <si>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</si>
  <si>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</si>
  <si>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</si>
  <si>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</si>
  <si>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</si>
  <si>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</si>
  <si>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</si>
  <si>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</si>
  <si>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</si>
  <si>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</si>
  <si>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</si>
  <si>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</si>
  <si>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</si>
  <si>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</si>
  <si>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</si>
  <si>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</si>
  <si>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</si>
  <si>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</si>
  <si>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</si>
  <si>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</si>
  <si>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</si>
  <si>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</si>
  <si>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</si>
  <si>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</si>
  <si>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</si>
  <si>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</si>
  <si>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</si>
  <si>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</si>
  <si>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</si>
  <si>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</si>
  <si>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</si>
  <si>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</si>
  <si>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</si>
  <si>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</si>
  <si>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</si>
  <si>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</si>
  <si>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</si>
  <si>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</si>
  <si>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</si>
  <si>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</si>
  <si>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</si>
  <si>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</si>
  <si>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</si>
  <si>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</si>
  <si>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</si>
  <si>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</si>
  <si>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</si>
  <si>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</si>
  <si>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</si>
  <si>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</si>
  <si>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</si>
  <si>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</si>
  <si>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</si>
  <si>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</si>
  <si>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</si>
  <si>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</si>
  <si>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</si>
  <si>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</si>
  <si>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</si>
  <si>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</si>
  <si>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</si>
  <si>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</si>
  <si>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</si>
  <si>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</si>
  <si>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</si>
  <si>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</si>
  <si>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</si>
  <si>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</si>
  <si>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</si>
  <si>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</si>
  <si>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</si>
  <si>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</si>
  <si>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</si>
  <si>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</si>
  <si>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</si>
  <si>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</si>
  <si>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</si>
  <si>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</si>
  <si>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</si>
  <si>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</si>
  <si>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</si>
  <si>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</si>
  <si>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</si>
  <si>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</si>
  <si>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</si>
  <si>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</si>
  <si>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</si>
  <si>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</si>
  <si>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</si>
  <si>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</si>
  <si>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</si>
  <si>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</si>
  <si>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</si>
  <si>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</si>
  <si>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</si>
  <si>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</si>
  <si>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</si>
  <si>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</si>
  <si>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</si>
  <si>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</si>
  <si>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</si>
  <si>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</si>
  <si>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</si>
  <si>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</si>
  <si>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</si>
  <si>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</si>
  <si>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</si>
  <si>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</si>
  <si>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</si>
  <si>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</si>
  <si>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</si>
  <si>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</si>
  <si>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</si>
  <si>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</si>
  <si>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</si>
  <si>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</si>
  <si>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</si>
  <si>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</si>
  <si>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</si>
  <si>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</si>
  <si>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</si>
  <si>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</si>
  <si>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</si>
  <si>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</si>
  <si>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</si>
  <si>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</si>
  <si>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</si>
  <si>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</si>
  <si>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</si>
  <si>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</si>
  <si>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</si>
  <si>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</si>
  <si>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</si>
  <si>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</si>
  <si>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</si>
  <si>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</si>
  <si>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</si>
  <si>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</si>
  <si>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</si>
  <si>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</si>
  <si>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</si>
  <si>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</si>
  <si>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</si>
  <si>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</si>
  <si>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</si>
  <si>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</si>
  <si>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</si>
  <si>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</si>
  <si>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</si>
  <si>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</si>
  <si>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</si>
  <si>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</si>
  <si>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</si>
  <si>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</si>
  <si>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</si>
  <si>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</si>
  <si>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</si>
  <si>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</si>
  <si>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</si>
  <si>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</si>
  <si>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</si>
  <si>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</si>
  <si>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</si>
  <si>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</si>
  <si>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</si>
  <si>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</si>
  <si>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</si>
  <si>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</si>
  <si>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</si>
  <si>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</si>
  <si>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</si>
  <si>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</si>
  <si>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</si>
  <si>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</si>
  <si>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</si>
  <si>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</si>
  <si>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</si>
  <si>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</si>
  <si>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</si>
  <si>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</si>
  <si>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</si>
  <si>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</si>
  <si>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</si>
  <si>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</si>
  <si>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</si>
  <si>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</si>
  <si>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</si>
  <si>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</si>
  <si>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</si>
  <si>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</si>
  <si>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</si>
  <si>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</si>
  <si>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</si>
  <si>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</si>
  <si>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</si>
  <si>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</si>
  <si>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</si>
  <si>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</si>
  <si>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</si>
  <si>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</si>
  <si>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</si>
  <si>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</si>
  <si>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</si>
  <si>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</si>
  <si>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</si>
  <si>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</si>
  <si>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</si>
  <si>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</si>
  <si>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</si>
  <si>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</si>
  <si>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</si>
  <si>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</si>
  <si>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</si>
  <si>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</si>
  <si>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</si>
  <si>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</si>
  <si>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</si>
  <si>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</si>
  <si>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</si>
  <si>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</si>
  <si>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</si>
  <si>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</si>
  <si>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</si>
  <si>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</si>
  <si>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</si>
  <si>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</si>
  <si>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</si>
  <si>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</si>
  <si>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</si>
  <si>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</si>
  <si>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</si>
  <si>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</si>
  <si>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</si>
  <si>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</si>
  <si>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</si>
  <si>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</si>
  <si>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</si>
  <si>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</si>
  <si>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</si>
  <si>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</si>
  <si>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</si>
  <si>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</si>
  <si>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</si>
  <si>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</si>
  <si>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</si>
  <si>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</si>
  <si>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</si>
  <si>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</si>
  <si>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</si>
  <si>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</si>
  <si>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</si>
  <si>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</si>
  <si>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</si>
  <si>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</si>
  <si>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</si>
  <si>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</si>
  <si>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</si>
  <si>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</si>
  <si>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</si>
  <si>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</si>
  <si>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</si>
  <si>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</si>
  <si>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</si>
  <si>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</si>
  <si>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</si>
  <si>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</si>
  <si>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</si>
  <si>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</si>
  <si>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</si>
  <si>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</si>
  <si>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</si>
  <si>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</si>
  <si>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</si>
  <si>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</si>
  <si>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</si>
  <si>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</si>
  <si>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</si>
  <si>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</si>
  <si>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</si>
  <si>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</si>
  <si>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</si>
  <si>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</si>
  <si>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</si>
  <si>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</si>
  <si>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</si>
  <si>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</si>
  <si>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</si>
  <si>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</si>
  <si>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</si>
  <si>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</si>
  <si>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</si>
  <si>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</si>
  <si>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</si>
  <si>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</si>
  <si>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</si>
  <si>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</si>
  <si>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</si>
  <si>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</si>
  <si>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</si>
  <si>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</si>
  <si>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</si>
  <si>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</si>
  <si>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</si>
  <si>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</si>
  <si>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</si>
  <si>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</si>
  <si>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</si>
  <si>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</si>
  <si>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</si>
  <si>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</si>
  <si>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</si>
  <si>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</si>
  <si>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</si>
  <si>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</si>
  <si>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</si>
  <si>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</si>
  <si>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</si>
  <si>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</si>
  <si>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</si>
  <si>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</si>
  <si>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</si>
  <si>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</si>
  <si>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</si>
  <si>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</si>
  <si>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</si>
  <si>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</si>
  <si>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</si>
  <si>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</si>
  <si>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</si>
  <si>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</si>
  <si>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</si>
  <si>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</si>
  <si>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</si>
  <si>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</si>
  <si>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</si>
  <si>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</si>
  <si>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</si>
  <si>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</si>
  <si>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</si>
  <si>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</si>
  <si>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</si>
  <si>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</si>
  <si>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</si>
  <si>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</si>
  <si>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</si>
  <si>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</si>
  <si>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</si>
  <si>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</si>
  <si>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</si>
  <si>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</si>
  <si>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</si>
  <si>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</si>
  <si>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</si>
  <si>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</si>
  <si>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</si>
  <si>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</si>
  <si>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</si>
  <si>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</si>
  <si>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</si>
  <si>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</si>
  <si>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</si>
  <si>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</si>
  <si>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</si>
  <si>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</si>
  <si>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</si>
  <si>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</si>
  <si>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</si>
  <si>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</si>
  <si>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</si>
  <si>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</si>
  <si>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</si>
  <si>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</si>
  <si>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</si>
  <si>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</si>
  <si>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</si>
  <si>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</si>
  <si>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</si>
  <si>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</si>
  <si>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</si>
  <si>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</si>
  <si>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</si>
  <si>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</si>
  <si>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</si>
  <si>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</si>
  <si>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</si>
  <si>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</si>
  <si>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</si>
  <si>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</si>
  <si>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</si>
  <si>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</si>
  <si>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</si>
  <si>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</si>
  <si>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</si>
  <si>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</si>
  <si>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</si>
  <si>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</si>
  <si>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</si>
  <si>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</si>
  <si>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</si>
  <si>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</si>
  <si>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</si>
  <si>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</si>
  <si>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</si>
  <si>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</si>
  <si>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</si>
  <si>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</si>
  <si>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</si>
  <si>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</si>
  <si>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</si>
  <si>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</si>
  <si>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</si>
  <si>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</si>
  <si>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</si>
  <si>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</si>
  <si>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</si>
  <si>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</si>
  <si>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</si>
  <si>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</si>
  <si>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</si>
  <si>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</si>
  <si>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</si>
  <si>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</si>
  <si>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</si>
  <si>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</si>
  <si>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</si>
  <si>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</si>
  <si>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</si>
  <si>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</si>
  <si>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</si>
  <si>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</si>
  <si>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</si>
  <si>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</si>
  <si>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</si>
  <si>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</si>
  <si>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</si>
  <si>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</si>
  <si>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</si>
  <si>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</si>
  <si>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</si>
  <si>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</si>
  <si>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</si>
  <si>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</si>
  <si>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</si>
  <si>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</si>
  <si>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</si>
  <si>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</si>
  <si>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</si>
  <si>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</si>
  <si>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</si>
  <si>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</si>
  <si>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</si>
  <si>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</si>
  <si>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</si>
  <si>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</si>
  <si>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</si>
  <si>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</si>
  <si>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</si>
  <si>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</si>
  <si>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</si>
  <si>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</si>
  <si>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</si>
  <si>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</si>
  <si>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</si>
  <si>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</si>
  <si>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</si>
  <si>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</si>
  <si>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</si>
  <si>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</si>
  <si>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</si>
  <si>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</si>
  <si>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</si>
  <si>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</si>
  <si>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</si>
  <si>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</si>
  <si>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</si>
  <si>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</si>
  <si>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</si>
  <si>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</si>
  <si>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</si>
  <si>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</si>
  <si>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</si>
  <si>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</si>
  <si>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</si>
  <si>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</si>
  <si>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</si>
  <si>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</si>
  <si>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</si>
  <si>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</si>
  <si>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</si>
  <si>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</si>
  <si>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</si>
  <si>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</si>
  <si>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</si>
  <si>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</si>
  <si>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</si>
  <si>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</si>
  <si>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</si>
  <si>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</si>
  <si>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</si>
  <si>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</si>
  <si>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</si>
  <si>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</si>
  <si>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</si>
  <si>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</si>
  <si>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</si>
  <si>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</si>
  <si>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</si>
  <si>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</si>
  <si>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</si>
  <si>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</si>
  <si>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</si>
  <si>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</si>
  <si>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</si>
  <si>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</si>
  <si>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</si>
  <si>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</si>
  <si>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</si>
  <si>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</si>
  <si>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</si>
  <si>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</si>
  <si>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</si>
  <si>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</si>
  <si>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</si>
  <si>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</si>
  <si>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</si>
  <si>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</si>
  <si>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</si>
  <si>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</si>
  <si>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</si>
  <si>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</si>
  <si>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</si>
  <si>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</si>
  <si>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</si>
  <si>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</si>
  <si>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</si>
  <si>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</si>
  <si>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</si>
  <si>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</si>
  <si>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</si>
  <si>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</si>
  <si>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</si>
  <si>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</si>
  <si>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</si>
  <si>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</si>
  <si>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</si>
  <si>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</si>
  <si>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</si>
  <si>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</si>
  <si>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</si>
  <si>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</si>
  <si>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</si>
  <si>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</si>
  <si>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</si>
  <si>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</si>
  <si>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</si>
  <si>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</si>
  <si>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</si>
  <si>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</si>
  <si>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</si>
  <si>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</si>
  <si>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</si>
  <si>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</si>
  <si>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</si>
  <si>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</si>
  <si>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</si>
  <si>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</si>
  <si>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</si>
  <si>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</si>
  <si>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</si>
  <si>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</si>
  <si>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</si>
  <si>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</si>
  <si>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</si>
  <si>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</si>
  <si>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</si>
  <si>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</si>
  <si>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</si>
  <si>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</si>
  <si>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</si>
  <si>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</si>
  <si>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</si>
  <si>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</si>
  <si>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</si>
  <si>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</si>
  <si>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</si>
  <si>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</si>
  <si>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</si>
  <si>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</si>
  <si>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</si>
  <si>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</si>
  <si>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</si>
  <si>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</si>
  <si>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</si>
  <si>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</si>
  <si>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</si>
  <si>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</si>
  <si>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</si>
  <si>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</si>
  <si>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</si>
  <si>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</si>
  <si>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</si>
  <si>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</si>
  <si>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</si>
  <si>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</si>
  <si>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</si>
  <si>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</si>
  <si>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</si>
  <si>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</si>
  <si>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</si>
  <si>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</si>
  <si>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</si>
  <si>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</si>
  <si>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</si>
  <si>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</si>
  <si>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</si>
  <si>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</si>
  <si>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</si>
  <si>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</si>
  <si>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</si>
  <si>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</si>
  <si>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</si>
  <si>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</si>
  <si>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</si>
  <si>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</si>
  <si>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</si>
  <si>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</si>
  <si>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</si>
  <si>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</si>
  <si>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</si>
  <si>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</si>
  <si>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</si>
  <si>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</si>
  <si>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</si>
  <si>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</si>
  <si>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</si>
  <si>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</si>
  <si>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</si>
  <si>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</si>
  <si>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</si>
  <si>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</si>
  <si>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</si>
  <si>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</si>
  <si>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</si>
  <si>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</si>
  <si>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</si>
  <si>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</si>
  <si>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</si>
  <si>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</si>
  <si>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</si>
  <si>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</si>
  <si>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</si>
  <si>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</si>
  <si>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</si>
  <si>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</si>
  <si>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</si>
  <si>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</si>
  <si>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</si>
  <si>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</si>
  <si>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</si>
  <si>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</si>
  <si>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</si>
  <si>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</si>
  <si>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</si>
  <si>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</si>
  <si>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</si>
  <si>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</si>
  <si>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</si>
  <si>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</si>
  <si>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</si>
  <si>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</si>
  <si>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</si>
  <si>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</si>
  <si>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</si>
  <si>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</si>
  <si>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</si>
  <si>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</si>
  <si>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</si>
  <si>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</si>
  <si>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</si>
  <si>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</si>
  <si>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</si>
  <si>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</si>
  <si>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</si>
  <si>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</si>
  <si>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</si>
  <si>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</si>
  <si>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</si>
  <si>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</si>
  <si>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</si>
  <si>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</si>
  <si>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</si>
  <si>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</si>
  <si>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</si>
  <si>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</si>
  <si>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</si>
  <si>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</si>
  <si>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</si>
  <si>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</si>
  <si>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</si>
  <si>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</si>
  <si>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</si>
  <si>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</si>
  <si>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</si>
  <si>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</si>
  <si>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</si>
  <si>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</si>
  <si>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</si>
  <si>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</si>
  <si>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</si>
  <si>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</si>
  <si>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</si>
  <si>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</si>
  <si>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</si>
  <si>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</si>
  <si>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</si>
  <si>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</si>
  <si>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</si>
  <si>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</si>
  <si>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</si>
  <si>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</si>
  <si>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</si>
  <si>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</si>
  <si>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</si>
  <si>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</si>
  <si>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</si>
  <si>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</si>
  <si>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</si>
  <si>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</si>
  <si>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</si>
  <si>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</si>
  <si>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</si>
  <si>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</si>
  <si>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</si>
  <si>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</si>
  <si>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</si>
  <si>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</si>
  <si>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</si>
  <si>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</si>
  <si>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</si>
  <si>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</si>
  <si>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</si>
  <si>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</si>
  <si>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</si>
  <si>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</si>
  <si>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</si>
  <si>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</si>
  <si>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</si>
  <si>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</si>
  <si>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</si>
  <si>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</si>
  <si>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</si>
  <si>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</si>
  <si>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</si>
  <si>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</si>
  <si>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</si>
  <si>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</si>
  <si>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</si>
  <si>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</si>
  <si>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</si>
  <si>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</si>
  <si>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</si>
  <si>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</si>
  <si>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</si>
  <si>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</si>
  <si>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</si>
  <si>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</si>
  <si>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</si>
  <si>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</si>
  <si>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</si>
  <si>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</si>
  <si>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</si>
  <si>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</si>
  <si>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</si>
  <si>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</si>
  <si>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</si>
  <si>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</si>
  <si>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</si>
  <si>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</si>
  <si>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</si>
  <si>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</si>
  <si>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</si>
  <si>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</si>
  <si>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</si>
  <si>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</si>
  <si>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</si>
  <si>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</si>
  <si>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</si>
  <si>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</si>
  <si>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</si>
  <si>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</si>
  <si>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</si>
  <si>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</si>
  <si>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</si>
  <si>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</si>
  <si>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</si>
  <si>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</si>
  <si>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</si>
  <si>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</si>
  <si>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</si>
  <si>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</si>
  <si>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</si>
  <si>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</si>
  <si>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</si>
  <si>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</si>
  <si>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</si>
  <si>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</si>
  <si>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</si>
  <si>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</si>
  <si>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</si>
  <si>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</si>
  <si>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</si>
  <si>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</si>
  <si>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</si>
  <si>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</si>
  <si>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</si>
  <si>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</si>
  <si>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</si>
  <si>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</si>
  <si>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</si>
  <si>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</si>
  <si>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</si>
  <si>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</si>
  <si>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</si>
  <si>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</si>
  <si>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</si>
  <si>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</si>
  <si>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</si>
  <si>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</si>
  <si>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</si>
  <si>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</si>
  <si>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</si>
  <si>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</si>
  <si>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</si>
  <si>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</si>
  <si>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</si>
  <si>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</si>
  <si>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</si>
  <si>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</si>
  <si>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</si>
  <si>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</si>
  <si>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</si>
  <si>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</si>
  <si>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</si>
  <si>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</si>
  <si>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</si>
  <si>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</si>
  <si>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</si>
  <si>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</si>
  <si>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</si>
  <si>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</si>
  <si>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</si>
  <si>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</si>
  <si>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</si>
  <si>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</si>
  <si>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</si>
  <si>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</si>
  <si>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</si>
  <si>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</si>
  <si>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</si>
  <si>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</si>
  <si>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</si>
  <si>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</si>
  <si>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</si>
  <si>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</si>
  <si>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</si>
  <si>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</si>
  <si>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</si>
  <si>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</si>
  <si>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</si>
  <si>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</si>
  <si>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</si>
  <si>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</si>
  <si>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</si>
  <si>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</si>
  <si>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</si>
  <si>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</si>
  <si>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</si>
  <si>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</si>
  <si>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</si>
  <si>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</si>
  <si>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</si>
  <si>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</si>
  <si>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</si>
  <si>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</si>
  <si>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</si>
  <si>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</si>
  <si>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</si>
  <si>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</si>
  <si>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</si>
  <si>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</si>
  <si>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</si>
  <si>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</si>
  <si>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</si>
  <si>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</si>
  <si>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</si>
  <si>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</si>
  <si>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</si>
  <si>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</si>
  <si>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</si>
  <si>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</si>
  <si>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</si>
  <si>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</si>
  <si>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</si>
  <si>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</si>
  <si>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</si>
  <si>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</si>
  <si>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</si>
  <si>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</si>
  <si>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</si>
  <si>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</si>
  <si>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</si>
  <si>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</si>
  <si>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</si>
  <si>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</si>
  <si>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</si>
  <si>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</si>
  <si>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</si>
  <si>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</si>
  <si>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</si>
  <si>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</si>
  <si>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</si>
  <si>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</si>
  <si>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</si>
  <si>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</si>
  <si>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</si>
  <si>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</si>
  <si>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</si>
  <si>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</si>
  <si>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</si>
  <si>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</si>
  <si>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</si>
  <si>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</si>
  <si>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</si>
  <si>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</si>
  <si>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</si>
  <si>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</si>
  <si>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</si>
  <si>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</si>
  <si>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</si>
  <si>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</si>
  <si>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</si>
  <si>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</si>
  <si>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</si>
  <si>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</si>
  <si>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</si>
  <si>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</si>
  <si>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</si>
  <si>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</si>
  <si>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</si>
  <si>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</si>
  <si>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</si>
  <si>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</si>
  <si>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</si>
  <si>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</si>
  <si>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</si>
  <si>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</si>
  <si>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</si>
  <si>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</si>
  <si>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</si>
  <si>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</si>
  <si>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</si>
  <si>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</si>
  <si>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</si>
  <si>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</si>
  <si>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</si>
  <si>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</si>
  <si>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</si>
  <si>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</si>
  <si>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</si>
  <si>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</si>
  <si>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</si>
  <si>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</si>
  <si>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</si>
  <si>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</si>
  <si>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</si>
  <si>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</si>
  <si>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</si>
  <si>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</si>
  <si>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</si>
  <si>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</si>
  <si>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</si>
  <si>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</si>
  <si>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</si>
  <si>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</si>
  <si>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</si>
  <si>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</si>
  <si>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</si>
  <si>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</si>
  <si>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</si>
  <si>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</si>
  <si>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</si>
  <si>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</si>
  <si>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</si>
  <si>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</si>
  <si>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</si>
  <si>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</si>
  <si>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</si>
  <si>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</si>
  <si>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</si>
  <si>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</si>
  <si>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</si>
  <si>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</si>
  <si>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</si>
  <si>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</si>
  <si>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</si>
  <si>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</si>
  <si>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</si>
  <si>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</si>
  <si>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</si>
  <si>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</si>
  <si>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</si>
  <si>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</si>
  <si>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</si>
  <si>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</si>
  <si>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</si>
  <si>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</si>
  <si>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</si>
  <si>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</si>
  <si>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</si>
  <si>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</si>
  <si>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</si>
  <si>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</si>
  <si>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</si>
  <si>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</si>
  <si>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</si>
  <si>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</si>
  <si>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</si>
  <si>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</si>
  <si>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</si>
  <si>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</si>
  <si>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</si>
  <si>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</si>
  <si>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</si>
  <si>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</si>
  <si>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</si>
  <si>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</si>
  <si>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</si>
  <si>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</si>
  <si>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</si>
  <si>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</si>
  <si>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</si>
  <si>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</si>
  <si>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</si>
  <si>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</si>
  <si>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</si>
  <si>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</si>
  <si>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</si>
  <si>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</si>
  <si>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</si>
  <si>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</si>
  <si>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</si>
  <si>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</si>
  <si>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</si>
  <si>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</si>
  <si>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</si>
  <si>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</si>
  <si>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</si>
  <si>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</si>
  <si>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</si>
  <si>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</si>
  <si>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</si>
  <si>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</si>
  <si>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</si>
  <si>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</si>
  <si>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</si>
  <si>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</si>
  <si>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</si>
  <si>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</si>
  <si>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</si>
  <si>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</si>
  <si>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</si>
  <si>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</si>
  <si>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</si>
  <si>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</si>
  <si>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</si>
  <si>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</si>
  <si>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</si>
  <si>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</si>
  <si>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</si>
  <si>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</si>
  <si>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</si>
  <si>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</si>
  <si>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</si>
  <si>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</si>
  <si>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</si>
  <si>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</si>
  <si>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</si>
  <si>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</si>
  <si>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</si>
  <si>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</si>
  <si>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</si>
  <si>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</si>
  <si>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</si>
  <si>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</si>
  <si>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</si>
  <si>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</si>
  <si>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</si>
  <si>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</si>
  <si>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</si>
  <si>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</si>
  <si>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</si>
  <si>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</si>
  <si>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</si>
  <si>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</si>
  <si>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</si>
  <si>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</si>
  <si>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</si>
  <si>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</si>
  <si>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</si>
  <si>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</si>
  <si>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</si>
  <si>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</si>
  <si>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</si>
  <si>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</si>
  <si>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</si>
  <si>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</si>
  <si>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</si>
  <si>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</si>
  <si>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</si>
  <si>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</si>
  <si>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</si>
  <si>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</si>
  <si>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</si>
  <si>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</si>
  <si>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</si>
  <si>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</si>
  <si>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</si>
  <si>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</si>
  <si>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</si>
  <si>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</si>
  <si>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</si>
  <si>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</si>
  <si>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</si>
  <si>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</si>
  <si>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</si>
  <si>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</si>
  <si>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</si>
  <si>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</si>
  <si>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</si>
  <si>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</si>
  <si>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</si>
  <si>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</si>
  <si>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</si>
  <si>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</si>
  <si>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</si>
  <si>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</si>
  <si>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</si>
  <si>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</si>
  <si>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</si>
  <si>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</si>
  <si>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</si>
  <si>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</si>
  <si>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</si>
  <si>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</si>
  <si>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</si>
  <si>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</si>
  <si>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</si>
  <si>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</si>
  <si>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</si>
  <si>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</si>
  <si>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</si>
  <si>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</si>
  <si>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</si>
  <si>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</si>
  <si>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</si>
  <si>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</si>
  <si>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</si>
  <si>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</si>
  <si>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</si>
  <si>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</si>
  <si>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</si>
  <si>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</si>
  <si>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</si>
  <si>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</si>
  <si>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</si>
  <si>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</si>
  <si>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</si>
  <si>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</si>
  <si>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</si>
  <si>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</si>
  <si>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</si>
  <si>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</si>
  <si>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</si>
  <si>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</si>
  <si>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</si>
  <si>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</si>
  <si>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</si>
  <si>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</si>
  <si>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</si>
  <si>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</si>
  <si>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</si>
  <si>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</si>
  <si>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</si>
  <si>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</si>
  <si>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</si>
  <si>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</si>
  <si>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</si>
  <si>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</si>
  <si>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</si>
  <si>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</si>
  <si>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</si>
  <si>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</si>
  <si>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</si>
  <si>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</si>
  <si>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</si>
  <si>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</si>
  <si>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</si>
  <si>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</si>
  <si>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</si>
  <si>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</si>
  <si>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</si>
  <si>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</si>
  <si>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</si>
  <si>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</si>
  <si>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</si>
  <si>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</si>
  <si>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</si>
  <si>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</si>
  <si>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</si>
  <si>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</si>
  <si>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</si>
  <si>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</si>
  <si>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</si>
  <si>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</si>
  <si>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</si>
  <si>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</si>
  <si>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</si>
  <si>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</si>
  <si>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</si>
  <si>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</si>
  <si>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</si>
  <si>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</si>
  <si>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</si>
  <si>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</si>
  <si>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</si>
  <si>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</si>
  <si>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</si>
  <si>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</si>
  <si>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</si>
  <si>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</si>
  <si>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</si>
  <si>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</si>
  <si>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</si>
  <si>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</si>
  <si>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</si>
  <si>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</si>
  <si>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</si>
  <si>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</si>
  <si>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</si>
  <si>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</si>
  <si>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</si>
  <si>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</si>
  <si>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</si>
  <si>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</si>
  <si>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</si>
  <si>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</si>
  <si>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</si>
  <si>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</si>
  <si>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</si>
  <si>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</si>
  <si>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</si>
  <si>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</si>
  <si>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</si>
  <si>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</si>
  <si>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</si>
  <si>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</si>
  <si>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</si>
  <si>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</si>
  <si>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</si>
  <si>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</si>
  <si>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</si>
  <si>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</si>
  <si>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</si>
  <si>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</si>
  <si>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</si>
  <si>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</si>
  <si>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</si>
  <si>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</si>
  <si>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</si>
  <si>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</si>
  <si>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</si>
  <si>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</si>
  <si>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</si>
  <si>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</si>
  <si>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</si>
  <si>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</si>
  <si>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</si>
  <si>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</si>
  <si>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</si>
  <si>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</si>
  <si>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</si>
  <si>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</si>
  <si>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</si>
  <si>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</si>
  <si>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</si>
  <si>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</si>
  <si>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</si>
  <si>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</si>
  <si>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</si>
  <si>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</si>
  <si>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</si>
  <si>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</si>
  <si>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</si>
  <si>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</si>
  <si>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</si>
  <si>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</si>
  <si>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</si>
  <si>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</si>
  <si>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</si>
  <si>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</si>
  <si>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</si>
  <si>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</si>
  <si>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</si>
  <si>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</si>
  <si>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</si>
  <si>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</si>
  <si>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</si>
  <si>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</si>
  <si>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</si>
  <si>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</si>
  <si>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</si>
  <si>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</si>
  <si>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</si>
  <si>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</si>
  <si>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</si>
  <si>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</si>
  <si>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</si>
  <si>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</si>
  <si>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</si>
  <si>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</si>
  <si>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</si>
  <si>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</si>
  <si>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</si>
  <si>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</si>
  <si>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</si>
  <si>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</si>
  <si>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</si>
  <si>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</si>
  <si>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</si>
  <si>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</si>
  <si>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</si>
  <si>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</si>
  <si>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</si>
  <si>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</si>
  <si>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</si>
  <si>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</si>
  <si>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</si>
  <si>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</si>
  <si>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</si>
  <si>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</si>
  <si>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</si>
  <si>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</si>
  <si>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</si>
  <si>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</si>
  <si>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</si>
  <si>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</si>
  <si>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</si>
  <si>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</si>
  <si>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</si>
  <si>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</si>
  <si>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</si>
  <si>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</si>
  <si>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</si>
  <si>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</si>
  <si>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</si>
  <si>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</si>
  <si>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</si>
  <si>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</si>
  <si>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</si>
  <si>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</si>
  <si>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</si>
  <si>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</si>
  <si>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</si>
  <si>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</si>
  <si>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</si>
  <si>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</si>
  <si>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</si>
  <si>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</si>
  <si>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</si>
  <si>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</si>
  <si>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</si>
  <si>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</si>
  <si>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</si>
  <si>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</si>
  <si>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</si>
  <si>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</si>
  <si>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</si>
  <si>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</si>
  <si>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</si>
  <si>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</si>
  <si>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</si>
  <si>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</si>
  <si>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</si>
  <si>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</si>
  <si>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</si>
  <si>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</si>
  <si>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</si>
  <si>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</si>
  <si>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</si>
  <si>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</si>
  <si>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</si>
  <si>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</si>
  <si>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</si>
  <si>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</si>
  <si>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</si>
  <si>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</si>
  <si>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</si>
  <si>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</si>
  <si>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</si>
  <si>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</si>
  <si>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</si>
  <si>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</si>
  <si>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</si>
  <si>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</si>
  <si>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</si>
  <si>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</si>
  <si>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</si>
  <si>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</si>
  <si>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</si>
  <si>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</si>
  <si>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</si>
  <si>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</si>
  <si>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</si>
  <si>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</si>
  <si>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</si>
  <si>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</si>
  <si>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</si>
  <si>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</si>
  <si>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</si>
  <si>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</si>
  <si>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</si>
  <si>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</si>
  <si>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</si>
  <si>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</si>
  <si>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</si>
  <si>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</si>
  <si>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</si>
  <si>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</si>
  <si>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</si>
  <si>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</si>
  <si>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</si>
  <si>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</si>
  <si>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</si>
  <si>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</si>
  <si>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</si>
  <si>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</si>
  <si>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</si>
  <si>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</si>
  <si>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</si>
  <si>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</si>
  <si>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</si>
  <si>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</si>
  <si>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</si>
  <si>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</si>
  <si>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</si>
  <si>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</si>
  <si>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</si>
  <si>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</si>
  <si>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</si>
  <si>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</si>
  <si>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</si>
  <si>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</si>
  <si>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</si>
  <si>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</si>
  <si>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</si>
  <si>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</si>
  <si>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</si>
  <si>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</si>
  <si>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</si>
  <si>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</si>
  <si>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</si>
  <si>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</si>
  <si>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</si>
  <si>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</si>
  <si>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</si>
  <si>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</si>
  <si>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</si>
  <si>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</si>
  <si>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</si>
  <si>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</si>
  <si>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</si>
  <si>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</si>
  <si>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</si>
  <si>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</si>
  <si>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</si>
  <si>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</si>
  <si>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</si>
  <si>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</si>
  <si>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</si>
  <si>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</si>
  <si>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</si>
  <si>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</si>
  <si>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</si>
  <si>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</si>
  <si>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</si>
  <si>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</si>
  <si>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</si>
  <si>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</si>
  <si>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</si>
  <si>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</si>
  <si>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</si>
  <si>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</si>
  <si>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</si>
  <si>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</si>
  <si>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</si>
  <si>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</si>
  <si>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</si>
  <si>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</si>
  <si>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</si>
  <si>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</si>
  <si>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</si>
  <si>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</si>
  <si>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</si>
  <si>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</si>
  <si>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</si>
  <si>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</si>
  <si>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</si>
  <si>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</si>
  <si>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</si>
  <si>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</si>
  <si>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</si>
  <si>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</si>
  <si>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</si>
  <si>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</si>
  <si>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</si>
  <si>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</si>
  <si>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</si>
  <si>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</si>
  <si>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</si>
  <si>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</si>
  <si>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</si>
  <si>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</si>
  <si>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</si>
  <si>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</si>
  <si>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</si>
  <si>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</si>
  <si>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</si>
  <si>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</si>
  <si>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</si>
  <si>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</si>
  <si>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</si>
  <si>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</si>
  <si>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</si>
  <si>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</si>
  <si>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</si>
  <si>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</si>
  <si>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</si>
  <si>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</si>
  <si>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</si>
  <si>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</si>
  <si>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</si>
  <si>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</si>
  <si>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</si>
  <si>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</si>
  <si>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</si>
  <si>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</si>
  <si>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</si>
  <si>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</si>
  <si>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</si>
  <si>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</si>
  <si>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</si>
  <si>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</si>
  <si>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</si>
  <si>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</si>
  <si>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</si>
  <si>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</si>
  <si>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</si>
  <si>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</si>
  <si>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</si>
  <si>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</si>
  <si>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</si>
  <si>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</si>
  <si>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</si>
  <si>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</si>
  <si>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</si>
  <si>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</si>
  <si>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</si>
  <si>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</si>
  <si>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</si>
  <si>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</si>
  <si>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</si>
  <si>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</si>
  <si>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</si>
  <si>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</si>
  <si>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</si>
  <si>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</si>
  <si>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</si>
  <si>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</si>
  <si>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</si>
  <si>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</si>
  <si>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</si>
  <si>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</si>
  <si>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</si>
  <si>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</si>
  <si>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</si>
  <si>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</si>
  <si>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</si>
  <si>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</si>
  <si>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</si>
  <si>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</si>
  <si>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</si>
  <si>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</si>
  <si>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</si>
  <si>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</si>
  <si>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</si>
  <si>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</si>
  <si>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</si>
  <si>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</si>
  <si>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</si>
  <si>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</si>
  <si>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</si>
  <si>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</si>
  <si>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</si>
  <si>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</si>
  <si>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</si>
  <si>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</si>
  <si>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</si>
  <si>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</si>
  <si>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</si>
  <si>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</si>
  <si>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</si>
  <si>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</si>
  <si>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</si>
  <si>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</si>
  <si>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</si>
  <si>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</si>
  <si>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</si>
  <si>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</si>
  <si>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</si>
  <si>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</si>
  <si>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</si>
  <si>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</si>
  <si>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</si>
  <si>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</si>
  <si>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</si>
  <si>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</si>
  <si>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</si>
  <si>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</si>
  <si>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</si>
  <si>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</si>
  <si>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</si>
  <si>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</si>
  <si>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</si>
  <si>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</si>
  <si>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</si>
  <si>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</si>
  <si>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</si>
  <si>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</si>
  <si>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</si>
  <si>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</si>
  <si>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</si>
  <si>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</si>
  <si>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</si>
  <si>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</si>
  <si>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</si>
  <si>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</si>
  <si>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</si>
  <si>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</si>
  <si>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</si>
  <si>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</si>
  <si>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</si>
  <si>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</si>
  <si>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</si>
  <si>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</si>
  <si>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</si>
  <si>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</si>
  <si>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</si>
  <si>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</si>
  <si>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</si>
  <si>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</si>
  <si>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</si>
  <si>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</si>
  <si>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</si>
  <si>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</si>
  <si>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</si>
  <si>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</si>
  <si>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</si>
  <si>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</si>
  <si>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</si>
  <si>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</si>
  <si>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</si>
  <si>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</si>
  <si>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</si>
  <si>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</si>
  <si>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</si>
  <si>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</si>
  <si>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</si>
  <si>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</si>
  <si>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</si>
  <si>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</si>
  <si>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</si>
  <si>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</si>
  <si>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</si>
  <si>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</si>
  <si>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</si>
  <si>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</si>
  <si>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</si>
  <si>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</si>
  <si>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</si>
  <si>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</si>
  <si>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</si>
  <si>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</si>
  <si>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</si>
  <si>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</si>
  <si>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</si>
  <si>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</si>
  <si>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</si>
  <si>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</si>
  <si>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</si>
  <si>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</si>
  <si>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</si>
  <si>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</si>
  <si>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</si>
  <si>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</si>
  <si>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</si>
  <si>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</si>
  <si>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</si>
  <si>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</si>
  <si>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</si>
  <si>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</si>
  <si>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</si>
  <si>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</si>
  <si>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</si>
  <si>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</si>
  <si>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</si>
  <si>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</si>
  <si>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</si>
  <si>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</si>
  <si>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</si>
  <si>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</si>
  <si>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</si>
  <si>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</si>
  <si>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</si>
  <si>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</si>
  <si>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</si>
  <si>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</si>
  <si>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</si>
  <si>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</si>
  <si>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</si>
  <si>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</si>
  <si>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</si>
  <si>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</si>
  <si>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</si>
  <si>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</si>
  <si>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</si>
  <si>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</si>
  <si>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</si>
  <si>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</si>
  <si>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</si>
  <si>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</si>
  <si>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</si>
  <si>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</si>
  <si>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</si>
  <si>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</si>
  <si>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</si>
  <si>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</si>
  <si>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</si>
  <si>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</si>
  <si>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</si>
  <si>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</si>
  <si>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</si>
  <si>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</si>
  <si>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</si>
  <si>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</si>
  <si>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</si>
  <si>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</si>
  <si>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</si>
  <si>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</si>
  <si>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</si>
  <si>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</si>
  <si>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</si>
  <si>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</si>
  <si>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</si>
  <si>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</si>
  <si>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</si>
  <si>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</si>
  <si>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</si>
  <si>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</si>
  <si>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</si>
  <si>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</si>
  <si>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</si>
  <si>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</si>
  <si>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</si>
  <si>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</si>
  <si>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</si>
  <si>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</si>
  <si>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</si>
  <si>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</si>
  <si>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</si>
  <si>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</si>
  <si>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</si>
  <si>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</si>
  <si>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</si>
  <si>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</si>
  <si>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</si>
  <si>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</si>
  <si>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</si>
  <si>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</si>
  <si>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</si>
  <si>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</si>
  <si>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</si>
  <si>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</si>
  <si>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</si>
  <si>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</si>
  <si>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</si>
  <si>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</si>
  <si>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</si>
  <si>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</si>
  <si>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</si>
  <si>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</si>
  <si>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</si>
  <si>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</si>
  <si>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</si>
  <si>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</si>
  <si>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</si>
  <si>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</si>
  <si>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</si>
  <si>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</si>
  <si>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</si>
  <si>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</si>
  <si>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</si>
  <si>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</si>
  <si>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</si>
  <si>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</si>
  <si>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</si>
  <si>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</si>
  <si>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</si>
  <si>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</si>
  <si>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</si>
  <si>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</si>
  <si>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</si>
  <si>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</si>
  <si>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</si>
  <si>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</si>
  <si>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</si>
  <si>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</si>
  <si>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</si>
  <si>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</si>
  <si>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</si>
  <si>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</si>
  <si>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</si>
  <si>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</si>
  <si>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</si>
  <si>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</si>
  <si>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</si>
  <si>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</si>
  <si>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</si>
  <si>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</si>
  <si>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</si>
  <si>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</si>
  <si>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</si>
  <si>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</si>
  <si>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</si>
  <si>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</si>
  <si>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</si>
  <si>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</si>
  <si>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</si>
  <si>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</si>
  <si>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</si>
  <si>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</si>
  <si>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</si>
  <si>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</si>
  <si>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</si>
  <si>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</si>
  <si>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</si>
  <si>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</si>
  <si>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</si>
  <si>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</si>
  <si>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</si>
  <si>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</si>
  <si>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</si>
  <si>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</si>
  <si>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</si>
  <si>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</si>
  <si>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</si>
  <si>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</si>
  <si>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</si>
  <si>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</si>
  <si>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</si>
  <si>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</si>
  <si>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</si>
  <si>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</si>
  <si>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</si>
  <si>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</si>
  <si>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</si>
  <si>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</si>
  <si>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</si>
  <si>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</si>
  <si>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</si>
  <si>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</si>
  <si>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</si>
  <si>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</si>
  <si>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</si>
  <si>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</si>
  <si>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</si>
  <si>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</si>
  <si>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</si>
  <si>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</si>
  <si>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</si>
  <si>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</si>
  <si>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</si>
  <si>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</si>
  <si>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</si>
  <si>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</si>
  <si>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</si>
  <si>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</si>
  <si>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</si>
  <si>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</si>
  <si>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</si>
  <si>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</si>
  <si>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</si>
  <si>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</si>
  <si>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</si>
  <si>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</si>
  <si>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</si>
  <si>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</si>
  <si>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</si>
  <si>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</si>
  <si>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</si>
  <si>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</si>
  <si>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</si>
  <si>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</si>
  <si>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</si>
  <si>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</si>
  <si>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</si>
  <si>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</si>
  <si>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</si>
  <si>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</si>
  <si>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</si>
  <si>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</si>
  <si>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</si>
  <si>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</si>
  <si>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</si>
  <si>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</si>
  <si>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</si>
  <si>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</si>
  <si>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</si>
  <si>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</si>
  <si>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</si>
  <si>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</si>
  <si>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</si>
  <si>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</si>
  <si>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</si>
  <si>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</si>
  <si>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</si>
  <si>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</si>
  <si>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</si>
  <si>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</si>
  <si>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</si>
  <si>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</si>
  <si>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</si>
  <si>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</si>
  <si>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</si>
  <si>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</si>
  <si>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</si>
  <si>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</si>
  <si>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</si>
  <si>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</si>
  <si>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</si>
  <si>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</si>
  <si>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</si>
  <si>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</si>
  <si>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</si>
  <si>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</si>
  <si>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</si>
  <si>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</si>
  <si>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</si>
  <si>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</si>
  <si>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</si>
  <si>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</si>
  <si>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</si>
  <si>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</si>
  <si>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</si>
  <si>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</si>
  <si>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</si>
  <si>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</si>
  <si>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</si>
  <si>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</si>
  <si>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</si>
  <si>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</si>
  <si>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</si>
  <si>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</si>
  <si>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</si>
  <si>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</si>
  <si>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</si>
  <si>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</si>
  <si>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</si>
  <si>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</si>
  <si>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</si>
  <si>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</si>
  <si>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</si>
  <si>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</si>
  <si>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</si>
  <si>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</si>
  <si>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</si>
  <si>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</si>
  <si>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</si>
  <si>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</si>
  <si>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</si>
  <si>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</si>
  <si>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</si>
  <si>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</si>
  <si>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</si>
  <si>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</si>
  <si>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</si>
  <si>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</si>
  <si>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</si>
  <si>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</si>
  <si>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</si>
  <si>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</si>
  <si>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</si>
  <si>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</si>
  <si>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</si>
  <si>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</si>
  <si>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</si>
  <si>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</si>
  <si>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</si>
  <si>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</si>
  <si>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</si>
  <si>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</si>
  <si>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</si>
  <si>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</si>
  <si>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</si>
  <si>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</si>
  <si>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</si>
  <si>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</si>
  <si>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</si>
  <si>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</si>
  <si>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</si>
  <si>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</si>
  <si>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</si>
  <si>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</si>
  <si>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</si>
  <si>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</si>
  <si>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</si>
  <si>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</si>
  <si>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</si>
  <si>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</si>
  <si>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</si>
  <si>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</si>
  <si>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</si>
  <si>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</si>
  <si>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</si>
  <si>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</si>
  <si>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</si>
  <si>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</si>
  <si>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</si>
  <si>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</si>
  <si>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</si>
  <si>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</si>
  <si>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</si>
  <si>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</si>
  <si>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</si>
  <si>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</si>
  <si>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</si>
  <si>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</si>
  <si>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</si>
  <si>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</si>
  <si>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</si>
  <si>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</si>
  <si>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</si>
  <si>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</si>
  <si>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</si>
  <si>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</si>
  <si>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</si>
  <si>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</si>
  <si>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</si>
  <si>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</si>
  <si>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</si>
  <si>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</si>
  <si>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</si>
  <si>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</si>
  <si>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</si>
  <si>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</si>
  <si>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</si>
  <si>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</si>
  <si>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</si>
  <si>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</si>
  <si>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</si>
  <si>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</si>
  <si>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</si>
  <si>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</si>
  <si>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</si>
  <si>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</si>
  <si>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</si>
  <si>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</si>
  <si>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</si>
  <si>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</si>
  <si>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</si>
  <si>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</si>
  <si>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</si>
  <si>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</si>
  <si>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</si>
  <si>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</si>
  <si>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</si>
  <si>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</si>
  <si>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</si>
  <si>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</si>
  <si>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</si>
  <si>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</si>
  <si>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</si>
  <si>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</si>
  <si>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</si>
  <si>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</si>
  <si>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</si>
  <si>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</si>
  <si>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</si>
  <si>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</si>
  <si>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</si>
  <si>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</si>
  <si>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</si>
  <si>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</si>
  <si>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</si>
  <si>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</si>
  <si>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</si>
  <si>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</si>
  <si>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</si>
  <si>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</si>
  <si>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</si>
  <si>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</si>
  <si>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</si>
  <si>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</si>
  <si>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</si>
  <si>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</si>
  <si>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</si>
  <si>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</si>
  <si>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</si>
  <si>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</si>
  <si>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</si>
  <si>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</si>
  <si>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</si>
  <si>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</si>
  <si>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</si>
  <si>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</si>
  <si>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</si>
  <si>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</si>
  <si>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</si>
  <si>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</si>
  <si>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</si>
  <si>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</si>
  <si>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</si>
  <si>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</si>
  <si>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</si>
  <si>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</si>
  <si>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</si>
  <si>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</si>
  <si>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</si>
  <si>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</si>
  <si>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</si>
  <si>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</si>
  <si>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</si>
  <si>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</si>
  <si>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</si>
  <si>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</si>
  <si>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</si>
  <si>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</si>
  <si>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</si>
  <si>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</si>
  <si>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</si>
  <si>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</si>
  <si>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</si>
  <si>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</si>
  <si>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</si>
  <si>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</si>
  <si>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</si>
  <si>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</si>
  <si>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</si>
  <si>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</si>
  <si>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</si>
  <si>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</si>
  <si>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</si>
  <si>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</si>
  <si>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</si>
  <si>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</si>
  <si>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</si>
  <si>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</si>
  <si>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</si>
  <si>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</si>
  <si>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</si>
  <si>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</si>
  <si>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</si>
  <si>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</si>
  <si>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</si>
  <si>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</si>
  <si>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</si>
  <si>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</si>
  <si>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</si>
  <si>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</si>
  <si>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</si>
  <si>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</si>
  <si>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</si>
  <si>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</si>
  <si>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</si>
  <si>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</si>
  <si>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</si>
  <si>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</si>
  <si>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</si>
  <si>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</si>
  <si>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</si>
  <si>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</si>
  <si>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</si>
  <si>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</si>
  <si>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</si>
  <si>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</si>
  <si>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</si>
  <si>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</si>
  <si>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</si>
  <si>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</si>
  <si>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</si>
  <si>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</si>
  <si>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</si>
  <si>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</si>
  <si>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</si>
  <si>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</si>
  <si>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</si>
  <si>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</si>
  <si>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</si>
  <si>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</si>
  <si>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</si>
  <si>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</si>
  <si>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</si>
  <si>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</si>
  <si>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</si>
  <si>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</si>
  <si>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</si>
  <si>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</si>
  <si>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</si>
  <si>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</si>
  <si>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</si>
  <si>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</si>
  <si>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</si>
  <si>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</si>
  <si>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</si>
  <si>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</si>
  <si>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</si>
  <si>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</si>
  <si>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</si>
  <si>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</si>
  <si>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</si>
  <si>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</si>
  <si>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</si>
  <si>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</si>
  <si>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</si>
  <si>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</si>
  <si>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</si>
  <si>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</si>
  <si>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</si>
  <si>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</si>
  <si>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</si>
  <si>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</si>
  <si>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</si>
  <si>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</si>
  <si>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</si>
  <si>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</si>
  <si>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</si>
  <si>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</si>
  <si>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</si>
  <si>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</si>
  <si>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</si>
  <si>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</si>
  <si>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</si>
  <si>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</si>
  <si>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</si>
  <si>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</si>
  <si>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</si>
  <si>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</si>
  <si>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</si>
  <si>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</si>
  <si>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</si>
  <si>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</si>
  <si>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</si>
  <si>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</si>
  <si>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</si>
  <si>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</si>
  <si>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</si>
  <si>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</si>
  <si>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</si>
  <si>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</si>
  <si>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</si>
  <si>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</si>
  <si>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</si>
  <si>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</si>
  <si>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</si>
  <si>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</si>
  <si>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</si>
  <si>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</si>
  <si>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</si>
  <si>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</si>
  <si>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</si>
  <si>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</si>
  <si>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</si>
  <si>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</si>
  <si>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</si>
  <si>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</si>
  <si>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</si>
  <si>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</si>
  <si>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</si>
  <si>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</si>
  <si>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</si>
  <si>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</si>
  <si>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</si>
  <si>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</si>
  <si>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</si>
  <si>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</si>
  <si>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</si>
  <si>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</si>
  <si>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</si>
  <si>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</si>
  <si>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</si>
  <si>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</si>
  <si>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</si>
  <si>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</si>
  <si>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</si>
  <si>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</si>
  <si>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</si>
  <si>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</si>
  <si>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</si>
  <si>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</si>
  <si>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</si>
  <si>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</si>
  <si>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</si>
  <si>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</si>
  <si>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</si>
  <si>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</si>
  <si>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</si>
  <si>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</si>
  <si>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</si>
  <si>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</si>
  <si>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</si>
  <si>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</si>
  <si>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</si>
  <si>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</si>
  <si>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</si>
  <si>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</si>
  <si>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</si>
  <si>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</si>
  <si>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</si>
  <si>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</si>
  <si>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</si>
  <si>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</si>
  <si>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</si>
  <si>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</si>
  <si>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</si>
  <si>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</si>
  <si>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</si>
  <si>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</si>
  <si>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</si>
  <si>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</si>
  <si>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</si>
  <si>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</si>
  <si>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</si>
  <si>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</si>
  <si>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</si>
  <si>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</si>
  <si>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</si>
  <si>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</si>
  <si>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</si>
  <si>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</si>
  <si>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</si>
  <si>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</si>
  <si>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</si>
  <si>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</si>
  <si>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</si>
  <si>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</si>
  <si>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</si>
  <si>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</si>
  <si>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</si>
  <si>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</si>
  <si>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</si>
  <si>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</si>
  <si>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</si>
  <si>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</si>
  <si>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</si>
  <si>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</si>
  <si>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</si>
  <si>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</si>
  <si>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</si>
  <si>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</si>
  <si>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</si>
  <si>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</si>
  <si>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</si>
  <si>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</si>
  <si>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</si>
  <si>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</si>
  <si>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</si>
  <si>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</si>
  <si>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</si>
  <si>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</si>
  <si>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</si>
  <si>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</si>
  <si>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</si>
  <si>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</si>
  <si>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</si>
  <si>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</si>
  <si>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</si>
  <si>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</si>
  <si>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</si>
  <si>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</si>
  <si>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</si>
  <si>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</si>
  <si>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</si>
  <si>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</si>
  <si>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</si>
  <si>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</si>
  <si>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</si>
  <si>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</si>
  <si>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</si>
  <si>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</si>
  <si>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</si>
  <si>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</si>
  <si>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</si>
  <si>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</si>
  <si>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</si>
  <si>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</si>
  <si>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</si>
  <si>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</si>
  <si>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</si>
  <si>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</si>
  <si>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</si>
  <si>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</si>
  <si>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</si>
  <si>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</si>
  <si>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</si>
  <si>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</si>
  <si>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</si>
  <si>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</si>
  <si>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</si>
  <si>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</si>
  <si>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</si>
  <si>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</si>
  <si>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</si>
  <si>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</si>
  <si>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</si>
  <si>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</si>
  <si>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</si>
  <si>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</si>
  <si>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</si>
  <si>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</si>
  <si>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</si>
  <si>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</si>
  <si>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</si>
  <si>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</si>
  <si>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</si>
  <si>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</si>
  <si>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</si>
  <si>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</si>
  <si>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</si>
  <si>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</si>
  <si>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</si>
  <si>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</si>
  <si>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</si>
  <si>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</si>
  <si>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</si>
  <si>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</si>
  <si>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</si>
  <si>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</si>
  <si>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</si>
  <si>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</si>
  <si>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</si>
  <si>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</si>
  <si>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</si>
  <si>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</si>
  <si>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</si>
  <si>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</si>
  <si>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</si>
  <si>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</si>
  <si>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</si>
  <si>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</si>
  <si>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</si>
  <si>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</si>
  <si>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</si>
  <si>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</si>
  <si>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</si>
  <si>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</si>
  <si>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</si>
  <si>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</si>
  <si>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</si>
  <si>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</si>
  <si>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</si>
  <si>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</si>
  <si>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</si>
  <si>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</si>
  <si>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</si>
  <si>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</si>
  <si>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</si>
  <si>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</si>
  <si>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</si>
  <si>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</si>
  <si>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</si>
  <si>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</si>
  <si>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</si>
  <si>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</si>
  <si>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</si>
  <si>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</si>
  <si>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</si>
  <si>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</si>
  <si>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</si>
  <si>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</si>
  <si>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</si>
  <si>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</si>
  <si>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</si>
  <si>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</si>
  <si>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</si>
  <si>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</si>
  <si>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</si>
  <si>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</si>
  <si>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</si>
  <si>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</si>
  <si>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</si>
  <si>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</si>
  <si>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</si>
  <si>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</si>
  <si>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</si>
  <si>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</si>
  <si>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</si>
  <si>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</si>
  <si>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</si>
  <si>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</si>
  <si>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</si>
  <si>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</si>
  <si>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</si>
  <si>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</si>
  <si>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</si>
  <si>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</si>
  <si>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</si>
  <si>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</si>
  <si>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</si>
  <si>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</si>
  <si>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</si>
  <si>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</si>
  <si>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</si>
  <si>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</si>
  <si>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</si>
  <si>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</si>
  <si>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</si>
  <si>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</si>
  <si>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</si>
  <si>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</si>
  <si>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</si>
  <si>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</si>
  <si>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</si>
  <si>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</si>
  <si>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</si>
  <si>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</si>
  <si>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</si>
  <si>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</si>
  <si>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</si>
  <si>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</si>
  <si>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</si>
  <si>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</si>
  <si>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</si>
  <si>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</si>
  <si>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</si>
  <si>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</si>
  <si>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</si>
  <si>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</si>
  <si>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</si>
  <si>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</si>
  <si>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</si>
  <si>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</si>
  <si>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</si>
  <si>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</si>
  <si>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</si>
  <si>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</si>
  <si>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</si>
  <si>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</si>
  <si>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</si>
  <si>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</si>
  <si>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</si>
  <si>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</si>
  <si>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</si>
  <si>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</si>
  <si>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</si>
  <si>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</si>
  <si>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</si>
  <si>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</si>
  <si>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</si>
  <si>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</si>
  <si>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</si>
  <si>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</si>
  <si>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</si>
  <si>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</si>
  <si>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</si>
  <si>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</si>
  <si>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</si>
  <si>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</si>
  <si>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</si>
  <si>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</si>
  <si>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</si>
  <si>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</si>
  <si>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</si>
  <si>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</si>
  <si>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</si>
  <si>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</si>
  <si>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</si>
  <si>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</si>
  <si>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</si>
  <si>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</si>
  <si>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</si>
  <si>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</si>
  <si>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</si>
  <si>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</si>
  <si>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</si>
  <si>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</si>
  <si>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</si>
  <si>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</si>
  <si>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</si>
  <si>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</si>
  <si>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</si>
  <si>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</si>
  <si>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</si>
  <si>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</si>
  <si>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</si>
  <si>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</si>
  <si>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</si>
  <si>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</si>
  <si>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</si>
  <si>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</si>
  <si>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</si>
  <si>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</si>
  <si>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</si>
  <si>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</si>
  <si>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</si>
  <si>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</si>
  <si>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</si>
  <si>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</si>
  <si>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</si>
  <si>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</si>
  <si>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</si>
  <si>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</si>
  <si>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</si>
  <si>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</si>
  <si>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</si>
  <si>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</si>
  <si>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</si>
  <si>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</si>
  <si>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</si>
  <si>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</si>
  <si>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</si>
  <si>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</si>
  <si>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</si>
  <si>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</si>
  <si>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</si>
  <si>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</si>
  <si>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</si>
  <si>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</si>
  <si>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</si>
  <si>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</si>
  <si>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</si>
  <si>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</si>
  <si>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</si>
  <si>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</si>
  <si>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</si>
  <si>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</si>
  <si>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</si>
  <si>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</si>
  <si>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</si>
  <si>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</si>
  <si>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</si>
  <si>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</si>
  <si>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</si>
  <si>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</si>
  <si>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</si>
  <si>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</si>
  <si>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</si>
  <si>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</si>
  <si>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</si>
  <si>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</si>
  <si>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</si>
  <si>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</si>
  <si>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</si>
  <si>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</si>
  <si>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</si>
  <si>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</si>
  <si>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</si>
  <si>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</si>
  <si>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</si>
  <si>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</si>
  <si>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</si>
  <si>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</si>
  <si>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</si>
  <si>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</si>
  <si>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</si>
  <si>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</si>
  <si>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</si>
  <si>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</si>
  <si>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</si>
  <si>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</si>
  <si>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</si>
  <si>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</si>
  <si>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</si>
  <si>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</si>
  <si>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</si>
  <si>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</si>
  <si>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</si>
  <si>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</si>
  <si>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</si>
  <si>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</si>
  <si>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</si>
  <si>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</si>
  <si>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</si>
  <si>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</si>
  <si>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</si>
  <si>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</si>
  <si>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</si>
  <si>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</si>
  <si>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</si>
  <si>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</si>
  <si>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</si>
  <si>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</si>
  <si>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</si>
  <si>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</si>
  <si>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</si>
  <si>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</si>
  <si>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</si>
  <si>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</si>
  <si>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</si>
  <si>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</si>
  <si>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</si>
  <si>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</si>
  <si>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</si>
  <si>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</si>
  <si>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</si>
  <si>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</si>
  <si>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</si>
  <si>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</si>
  <si>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</si>
  <si>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</si>
  <si>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</si>
  <si>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</si>
  <si>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</si>
  <si>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</si>
  <si>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</si>
  <si>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</si>
  <si>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</si>
  <si>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</si>
  <si>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</si>
  <si>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</si>
  <si>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</si>
  <si>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</si>
  <si>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</si>
  <si>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</si>
  <si>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</si>
  <si>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</si>
  <si>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</si>
  <si>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</si>
  <si>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</si>
  <si>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</si>
  <si>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</si>
  <si>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</si>
  <si>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</si>
  <si>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</si>
  <si>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</si>
  <si>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</si>
  <si>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</si>
  <si>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</si>
  <si>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</si>
  <si>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</si>
  <si>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</si>
  <si>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</si>
  <si>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</si>
  <si>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</si>
  <si>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</si>
  <si>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</si>
  <si>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</si>
  <si>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</si>
  <si>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</si>
  <si>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</si>
  <si>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</si>
  <si>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</si>
  <si>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</si>
  <si>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</si>
  <si>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</si>
  <si>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</si>
  <si>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</si>
  <si>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</si>
  <si>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</si>
  <si>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</si>
  <si>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</si>
  <si>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</si>
  <si>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</si>
  <si>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</si>
  <si>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</si>
  <si>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</si>
  <si>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</si>
  <si>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</si>
  <si>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</si>
  <si>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</si>
  <si>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</si>
  <si>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</si>
  <si>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</si>
  <si>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</si>
  <si>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</si>
  <si>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</si>
  <si>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</si>
  <si>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</si>
  <si>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</si>
  <si>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</si>
  <si>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</si>
  <si>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</si>
  <si>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</si>
  <si>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</si>
  <si>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</si>
  <si>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</si>
  <si>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</si>
  <si>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</si>
  <si>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</si>
  <si>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</si>
  <si>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</si>
  <si>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</si>
  <si>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</si>
  <si>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</si>
  <si>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</si>
  <si>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</si>
  <si>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</si>
  <si>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</si>
  <si>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</si>
  <si>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</si>
  <si>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</si>
  <si>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</si>
  <si>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</si>
  <si>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</si>
  <si>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</si>
  <si>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</si>
  <si>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</si>
  <si>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</si>
  <si>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</si>
  <si>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</si>
  <si>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</si>
  <si>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</si>
  <si>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</si>
  <si>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</si>
  <si>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</si>
  <si>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</si>
  <si>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</si>
  <si>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</si>
  <si>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</si>
  <si>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</si>
  <si>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</si>
  <si>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</si>
  <si>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</si>
  <si>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</si>
  <si>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</si>
  <si>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</si>
  <si>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</si>
  <si>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</si>
  <si>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</si>
  <si>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</si>
  <si>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</si>
  <si>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</si>
  <si>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</si>
  <si>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</si>
  <si>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</si>
  <si>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</si>
  <si>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</si>
  <si>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</si>
  <si>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</si>
  <si>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</si>
  <si>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</si>
  <si>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</si>
  <si>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</si>
  <si>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</si>
  <si>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</si>
  <si>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</si>
  <si>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</si>
  <si>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</si>
  <si>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</si>
  <si>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</si>
  <si>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</si>
  <si>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</si>
  <si>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</si>
  <si>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</si>
  <si>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</si>
  <si>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</si>
  <si>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</si>
  <si>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</si>
  <si>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</si>
  <si>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</si>
  <si>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</si>
  <si>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</si>
  <si>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</si>
  <si>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</si>
  <si>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</si>
  <si>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</si>
  <si>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</si>
  <si>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</si>
  <si>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</si>
  <si>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</si>
  <si>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</si>
  <si>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</si>
  <si>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</si>
  <si>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</si>
  <si>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</si>
  <si>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</si>
  <si>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</si>
  <si>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</si>
  <si>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</si>
  <si>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</si>
  <si>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</si>
  <si>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</si>
  <si>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</si>
  <si>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</si>
  <si>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</si>
  <si>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</si>
  <si>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</si>
  <si>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</si>
  <si>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</si>
  <si>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</si>
  <si>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</si>
  <si>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</si>
  <si>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</si>
  <si>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</si>
  <si>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</si>
  <si>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</si>
  <si>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</si>
  <si>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</si>
  <si>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</si>
  <si>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</si>
  <si>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</si>
  <si>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</si>
  <si>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</si>
  <si>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</si>
  <si>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</si>
  <si>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</si>
  <si>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</si>
  <si>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</si>
  <si>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</si>
  <si>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</si>
  <si>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</si>
  <si>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</si>
  <si>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</si>
  <si>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</si>
  <si>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</si>
  <si>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</si>
  <si>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</si>
  <si>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</si>
  <si>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</si>
  <si>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</si>
  <si>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</si>
  <si>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</si>
  <si>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</si>
  <si>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</si>
  <si>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</si>
  <si>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</si>
  <si>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</si>
  <si>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</si>
  <si>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</si>
  <si>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</si>
  <si>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</si>
  <si>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</si>
  <si>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</si>
  <si>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</si>
  <si>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</si>
  <si>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</si>
  <si>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</si>
  <si>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</si>
  <si>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</si>
  <si>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</si>
  <si>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</si>
  <si>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</si>
  <si>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</si>
  <si>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</si>
  <si>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</si>
  <si>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</si>
  <si>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</si>
  <si>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</si>
  <si>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</si>
  <si>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</si>
  <si>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</si>
  <si>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</si>
  <si>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</si>
  <si>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</si>
  <si>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</si>
  <si>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</si>
  <si>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</si>
  <si>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</si>
  <si>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</si>
  <si>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</si>
  <si>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</si>
  <si>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</si>
  <si>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</si>
  <si>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</si>
  <si>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</si>
  <si>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</si>
  <si>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</si>
  <si>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</si>
  <si>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</si>
  <si>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</si>
  <si>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</si>
  <si>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</si>
  <si>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</si>
  <si>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</si>
  <si>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</si>
  <si>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</si>
  <si>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</si>
  <si>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</si>
  <si>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</si>
  <si>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</si>
  <si>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</si>
  <si>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</si>
  <si>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</si>
  <si>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</si>
  <si>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</si>
  <si>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</si>
  <si>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</si>
  <si>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</si>
  <si>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</si>
  <si>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</si>
  <si>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</si>
  <si>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</si>
  <si>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</si>
  <si>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</si>
  <si>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</si>
  <si>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</si>
  <si>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</si>
  <si>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</si>
  <si>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</si>
  <si>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</si>
  <si>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</si>
  <si>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</si>
  <si>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</si>
  <si>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</si>
  <si>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</si>
  <si>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</si>
  <si>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</si>
  <si>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</si>
  <si>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</si>
  <si>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</si>
  <si>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</si>
  <si>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</si>
  <si>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</si>
  <si>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</si>
  <si>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</si>
  <si>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</si>
  <si>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</si>
  <si>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</si>
  <si>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</si>
  <si>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</si>
  <si>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</si>
  <si>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</si>
  <si>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</si>
  <si>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</si>
  <si>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</si>
  <si>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</si>
  <si>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</si>
  <si>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</si>
  <si>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</si>
  <si>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</si>
  <si>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</si>
  <si>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</si>
  <si>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</si>
  <si>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</si>
  <si>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</si>
  <si>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</si>
  <si>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</si>
  <si>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</si>
  <si>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</si>
  <si>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</si>
  <si>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</si>
  <si>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</si>
  <si>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</si>
  <si>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</si>
  <si>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</si>
  <si>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</si>
  <si>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</si>
  <si>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</si>
  <si>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</si>
  <si>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</si>
  <si>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</si>
  <si>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</si>
  <si>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</si>
  <si>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</si>
  <si>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</si>
  <si>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</si>
  <si>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</si>
  <si>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</si>
  <si>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</si>
  <si>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</si>
  <si>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</si>
  <si>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</si>
  <si>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</si>
  <si>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</si>
  <si>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</si>
  <si>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</si>
  <si>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</si>
  <si>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</si>
  <si>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</si>
  <si>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</si>
  <si>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</si>
  <si>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</si>
  <si>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</si>
  <si>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</si>
  <si>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</si>
  <si>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</si>
  <si>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</si>
  <si>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</si>
  <si>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</si>
  <si>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</si>
  <si>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</si>
  <si>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</si>
  <si>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</si>
  <si>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</si>
  <si>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</si>
  <si>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</si>
  <si>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</si>
  <si>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</si>
  <si>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</si>
  <si>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</si>
  <si>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</si>
  <si>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</si>
  <si>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</si>
  <si>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</si>
  <si>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</si>
  <si>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</si>
  <si>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</si>
  <si>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</si>
  <si>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</si>
  <si>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</si>
  <si>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</si>
  <si>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</si>
  <si>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</si>
  <si>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</si>
  <si>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</si>
  <si>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</si>
  <si>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</si>
  <si>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</si>
  <si>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</si>
  <si>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</si>
  <si>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</si>
  <si>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</si>
  <si>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</si>
  <si>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</si>
  <si>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</si>
  <si>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</si>
  <si>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</si>
  <si>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</si>
  <si>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</si>
  <si>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</si>
  <si>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</si>
  <si>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</si>
  <si>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</si>
  <si>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</si>
  <si>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</si>
  <si>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</si>
  <si>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</si>
  <si>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</si>
  <si>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</si>
  <si>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</si>
  <si>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</si>
  <si>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</si>
  <si>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</si>
  <si>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</si>
  <si>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</si>
  <si>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</si>
  <si>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</si>
  <si>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</si>
  <si>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</si>
  <si>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</si>
  <si>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</si>
  <si>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</si>
  <si>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</si>
  <si>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</si>
  <si>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</si>
  <si>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</si>
  <si>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</si>
  <si>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</si>
  <si>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</si>
  <si>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</si>
  <si>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</si>
  <si>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</si>
  <si>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</si>
  <si>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</si>
  <si>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</si>
  <si>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</si>
  <si>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</si>
  <si>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</si>
  <si>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</si>
  <si>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</si>
  <si>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</si>
  <si>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</si>
  <si>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</si>
  <si>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</si>
  <si>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</si>
  <si>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</si>
  <si>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</si>
  <si>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</si>
  <si>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</si>
  <si>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</si>
  <si>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</si>
  <si>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</si>
  <si>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</si>
  <si>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</si>
  <si>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</si>
  <si>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</si>
  <si>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</si>
  <si>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</si>
  <si>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</si>
  <si>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</si>
  <si>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</si>
  <si>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</si>
  <si>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</si>
  <si>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</si>
  <si>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</si>
  <si>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</si>
  <si>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</si>
  <si>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</si>
  <si>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</si>
  <si>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</si>
  <si>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</si>
  <si>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</si>
  <si>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</si>
  <si>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</si>
  <si>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</si>
  <si>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</si>
  <si>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</si>
  <si>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</si>
  <si>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</si>
  <si>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</si>
  <si>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</si>
  <si>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</si>
  <si>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</si>
  <si>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</si>
  <si>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</si>
  <si>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</si>
  <si>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</si>
  <si>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</si>
  <si>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</si>
  <si>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</si>
  <si>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</si>
  <si>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</si>
  <si>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</si>
  <si>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</si>
  <si>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</si>
  <si>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</si>
  <si>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</si>
  <si>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</si>
  <si>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</si>
  <si>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</si>
  <si>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</si>
  <si>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</si>
  <si>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</si>
  <si>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</si>
  <si>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</si>
  <si>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</si>
  <si>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</si>
  <si>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</si>
  <si>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</si>
  <si>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</si>
  <si>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</si>
  <si>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</si>
  <si>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</si>
  <si>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</si>
  <si>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</si>
  <si>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</si>
  <si>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</si>
  <si>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</si>
  <si>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</si>
  <si>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</si>
  <si>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</si>
  <si>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</si>
  <si>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</si>
  <si>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</si>
  <si>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</si>
  <si>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</si>
  <si>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</si>
  <si>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</si>
  <si>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</si>
  <si>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</si>
  <si>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</si>
  <si>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</si>
  <si>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</si>
  <si>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</si>
  <si>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</si>
  <si>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</si>
  <si>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</si>
  <si>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</si>
  <si>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</si>
  <si>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</si>
  <si>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</si>
  <si>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</si>
  <si>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</si>
  <si>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</si>
  <si>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</si>
  <si>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</si>
  <si>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</si>
  <si>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</si>
  <si>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</si>
  <si>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</si>
  <si>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</si>
  <si>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</si>
  <si>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</si>
  <si>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</si>
  <si>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</si>
  <si>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</si>
  <si>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</si>
  <si>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</si>
  <si>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</si>
  <si>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</si>
  <si>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</si>
  <si>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</si>
  <si>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</si>
  <si>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</si>
  <si>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</si>
  <si>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</si>
  <si>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</si>
  <si>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</si>
  <si>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</si>
  <si>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</si>
  <si>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</si>
  <si>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</si>
  <si>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</si>
  <si>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</si>
  <si>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</si>
  <si>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</si>
  <si>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</si>
  <si>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</si>
  <si>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</si>
  <si>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</si>
  <si>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</si>
  <si>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</si>
  <si>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</si>
  <si>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</si>
  <si>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</si>
  <si>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</si>
  <si>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</si>
  <si>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</si>
  <si>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</si>
  <si>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</si>
  <si>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</si>
  <si>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</si>
  <si>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</si>
  <si>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</si>
  <si>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</si>
  <si>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</si>
  <si>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</si>
  <si>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</si>
  <si>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</si>
  <si>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</si>
  <si>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</si>
  <si>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</si>
  <si>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</si>
  <si>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</si>
  <si>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</si>
  <si>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</si>
  <si>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</si>
  <si>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</si>
  <si>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</si>
  <si>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</si>
  <si>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</si>
  <si>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</si>
  <si>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</si>
  <si>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</si>
  <si>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</si>
  <si>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</si>
  <si>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</si>
  <si>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</si>
  <si>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</si>
  <si>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</si>
  <si>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</si>
  <si>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</si>
  <si>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</si>
  <si>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</si>
  <si>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</si>
  <si>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</si>
  <si>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</si>
  <si>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</si>
  <si>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</si>
  <si>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</si>
  <si>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</si>
  <si>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</si>
  <si>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</si>
  <si>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</si>
  <si>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</si>
  <si>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</si>
  <si>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</si>
  <si>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</si>
  <si>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</si>
  <si>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</si>
  <si>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</si>
  <si>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</si>
  <si>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</si>
  <si>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</si>
  <si>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</si>
  <si>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</si>
  <si>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</si>
  <si>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</si>
  <si>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</si>
  <si>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</si>
  <si>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</si>
  <si>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</si>
  <si>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</si>
  <si>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</si>
  <si>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</si>
  <si>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</si>
  <si>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</si>
  <si>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</si>
  <si>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</si>
  <si>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</si>
  <si>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</si>
  <si>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</si>
  <si>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</si>
  <si>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</si>
  <si>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</si>
  <si>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</si>
  <si>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</si>
  <si>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</si>
  <si>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</si>
  <si>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</si>
  <si>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</si>
  <si>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</si>
  <si>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</si>
  <si>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</si>
  <si>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</si>
  <si>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</si>
  <si>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</si>
  <si>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</si>
  <si>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</si>
  <si>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</si>
  <si>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</si>
  <si>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</si>
  <si>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</si>
  <si>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</si>
  <si>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</si>
  <si>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</si>
  <si>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</si>
  <si>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</si>
  <si>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</si>
  <si>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</si>
  <si>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</si>
  <si>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</si>
  <si>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</si>
  <si>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</si>
  <si>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</si>
  <si>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</si>
  <si>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</si>
  <si>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</si>
  <si>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</si>
  <si>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</si>
  <si>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</si>
  <si>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</si>
  <si>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</si>
  <si>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</si>
  <si>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</si>
  <si>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</si>
  <si>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</si>
  <si>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</si>
  <si>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</si>
  <si>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</si>
  <si>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</si>
  <si>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</si>
  <si>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</si>
  <si>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</si>
  <si>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</si>
  <si>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</si>
  <si>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</si>
  <si>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</si>
  <si>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</si>
  <si>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</si>
  <si>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</si>
  <si>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</si>
  <si>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</si>
  <si>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</si>
  <si>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</si>
  <si>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</si>
  <si>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</si>
  <si>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</si>
  <si>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</si>
  <si>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</si>
  <si>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</si>
  <si>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</si>
  <si>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</si>
  <si>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</si>
  <si>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</si>
  <si>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</si>
  <si>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</si>
  <si>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</si>
  <si>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</si>
  <si>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</si>
  <si>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</si>
  <si>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</si>
  <si>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</si>
  <si>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</si>
  <si>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</si>
  <si>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</si>
  <si>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</si>
  <si>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</si>
  <si>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</si>
  <si>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</si>
  <si>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</si>
  <si>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</si>
  <si>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</si>
  <si>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</si>
  <si>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</si>
  <si>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</si>
  <si>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</si>
  <si>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</si>
  <si>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</si>
  <si>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</si>
  <si>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</si>
  <si>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</si>
  <si>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</si>
  <si>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</si>
  <si>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</si>
  <si>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</si>
  <si>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</si>
  <si>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</si>
  <si>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</si>
  <si>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</si>
  <si>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</si>
  <si>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</si>
  <si>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</si>
  <si>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</si>
  <si>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</si>
  <si>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</si>
  <si>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</si>
  <si>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</si>
  <si>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</si>
  <si>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</si>
  <si>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</si>
  <si>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</si>
  <si>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</si>
  <si>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</si>
  <si>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</si>
  <si>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</si>
  <si>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</si>
  <si>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</si>
  <si>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</si>
  <si>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</si>
  <si>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</si>
  <si>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</si>
  <si>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</si>
  <si>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</si>
  <si>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</si>
  <si>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</si>
  <si>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</si>
  <si>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</si>
  <si>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</si>
  <si>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</si>
  <si>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</si>
  <si>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</si>
  <si>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</si>
  <si>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</si>
  <si>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</si>
  <si>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</si>
  <si>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</si>
  <si>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</si>
  <si>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</si>
  <si>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</si>
  <si>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</si>
  <si>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</si>
  <si>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</si>
  <si>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</si>
  <si>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</si>
  <si>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</si>
  <si>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</si>
  <si>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</si>
  <si>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</si>
  <si>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</si>
  <si>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</si>
  <si>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</si>
  <si>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</si>
  <si>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</si>
  <si>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</si>
  <si>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</si>
  <si>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</si>
  <si>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</si>
  <si>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</si>
  <si>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</si>
  <si>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</si>
  <si>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</si>
  <si>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</si>
  <si>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</si>
  <si>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</si>
  <si>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</si>
  <si>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</si>
  <si>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</si>
  <si>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</si>
  <si>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</si>
  <si>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</si>
  <si>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</si>
  <si>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</si>
  <si>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</si>
  <si>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</si>
  <si>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</si>
  <si>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</si>
  <si>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</si>
  <si>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</si>
  <si>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</si>
  <si>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</si>
  <si>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</si>
  <si>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</si>
  <si>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</si>
  <si>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</si>
  <si>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</si>
  <si>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</si>
  <si>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</si>
  <si>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</si>
  <si>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</si>
  <si>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</si>
  <si>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</si>
  <si>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</si>
  <si>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</si>
  <si>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</si>
  <si>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</si>
  <si>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</si>
  <si>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</si>
  <si>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</si>
  <si>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</si>
  <si>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</si>
  <si>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</si>
  <si>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</si>
  <si>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</si>
  <si>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</si>
  <si>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</si>
  <si>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</si>
  <si>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</si>
  <si>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</si>
  <si>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</si>
  <si>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</si>
  <si>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</si>
  <si>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</si>
  <si>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</si>
  <si>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</si>
  <si>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</si>
  <si>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</si>
  <si>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</si>
  <si>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</si>
  <si>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</si>
  <si>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</si>
  <si>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</si>
  <si>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</si>
  <si>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</si>
  <si>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</si>
  <si>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</si>
  <si>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</si>
  <si>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</si>
  <si>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</si>
  <si>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</si>
  <si>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</si>
  <si>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</si>
  <si>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</si>
  <si>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</si>
  <si>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</si>
  <si>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</si>
  <si>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</si>
  <si>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</si>
  <si>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</si>
  <si>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</si>
  <si>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</si>
  <si>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</si>
  <si>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</si>
  <si>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</si>
  <si>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</si>
  <si>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</si>
  <si>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</si>
  <si>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</si>
  <si>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</si>
  <si>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</si>
  <si>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</si>
  <si>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</si>
  <si>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</si>
  <si>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</si>
  <si>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</si>
  <si>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</si>
  <si>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</si>
  <si>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</si>
  <si>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</si>
  <si>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</si>
  <si>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</si>
  <si>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</si>
  <si>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</si>
  <si>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</si>
  <si>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</si>
  <si>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</si>
  <si>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</si>
  <si>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</si>
  <si>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</si>
  <si>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</si>
  <si>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</si>
  <si>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</si>
  <si>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</si>
  <si>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</si>
  <si>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</si>
  <si>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</si>
  <si>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</si>
  <si>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</si>
  <si>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</si>
  <si>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</si>
  <si>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</si>
  <si>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</si>
  <si>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</si>
  <si>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</si>
  <si>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</si>
  <si>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</si>
  <si>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</si>
  <si>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</si>
  <si>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</si>
  <si>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</si>
  <si>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</si>
  <si>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</si>
  <si>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</si>
  <si>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</si>
  <si>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</si>
  <si>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</si>
  <si>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</si>
  <si>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</si>
  <si>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</si>
  <si>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</si>
  <si>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</si>
  <si>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</si>
  <si>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</si>
  <si>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</si>
  <si>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</si>
  <si>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</si>
  <si>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</si>
  <si>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</si>
  <si>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</si>
  <si>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</si>
  <si>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</si>
  <si>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</si>
  <si>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</si>
  <si>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</si>
  <si>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</si>
  <si>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</si>
  <si>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</si>
  <si>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</si>
  <si>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</si>
  <si>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</si>
  <si>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</si>
  <si>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</si>
  <si>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</si>
  <si>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</si>
  <si>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</si>
  <si>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</si>
  <si>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</si>
  <si>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</si>
  <si>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</si>
  <si>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</si>
  <si>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</si>
  <si>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</si>
  <si>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</si>
  <si>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</si>
  <si>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</si>
  <si>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</si>
  <si>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</si>
  <si>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</si>
  <si>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</si>
  <si>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</si>
  <si>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</si>
  <si>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</si>
  <si>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</si>
  <si>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</si>
  <si>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</si>
  <si>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</si>
  <si>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</si>
  <si>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</si>
  <si>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</si>
  <si>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</si>
  <si>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</si>
  <si>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</si>
  <si>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</si>
  <si>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</si>
  <si>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</si>
  <si>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</si>
  <si>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</si>
  <si>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</si>
  <si>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</si>
  <si>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</si>
  <si>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</si>
  <si>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</si>
  <si>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</si>
  <si>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</si>
  <si>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</si>
  <si>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</si>
  <si>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</si>
  <si>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</si>
  <si>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</si>
  <si>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</si>
  <si>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</si>
  <si>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</si>
  <si>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</si>
  <si>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</si>
  <si>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</si>
  <si>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</si>
  <si>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</si>
  <si>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</si>
  <si>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</si>
  <si>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</si>
  <si>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</si>
  <si>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</si>
  <si>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</si>
  <si>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</si>
  <si>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</si>
  <si>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</si>
  <si>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</si>
  <si>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</si>
  <si>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</si>
  <si>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</si>
  <si>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</si>
  <si>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</si>
  <si>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</si>
  <si>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</si>
  <si>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</si>
  <si>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</si>
  <si>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</si>
  <si>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</si>
  <si>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</si>
  <si>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</si>
  <si>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</si>
  <si>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</si>
  <si>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</si>
  <si>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</si>
  <si>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</si>
  <si>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</si>
  <si>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</si>
  <si>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</si>
  <si>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</si>
  <si>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</si>
  <si>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</si>
  <si>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</si>
  <si>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</si>
  <si>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</si>
  <si>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</si>
  <si>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</si>
  <si>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</si>
  <si>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</si>
  <si>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</si>
  <si>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</si>
  <si>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</si>
  <si>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</si>
  <si>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</si>
  <si>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</si>
  <si>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</si>
  <si>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</si>
  <si>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</si>
  <si>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</si>
  <si>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</si>
  <si>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</si>
  <si>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</si>
  <si>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</si>
  <si>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</si>
  <si>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</si>
  <si>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</si>
  <si>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</si>
  <si>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</si>
  <si>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</si>
  <si>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</si>
  <si>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</si>
  <si>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</si>
  <si>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</si>
  <si>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</si>
  <si>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</si>
  <si>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</si>
  <si>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</si>
  <si>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</si>
  <si>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</si>
  <si>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</si>
  <si>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</si>
  <si>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</si>
  <si>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</si>
  <si>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</si>
  <si>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</si>
  <si>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</si>
  <si>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</si>
  <si>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</si>
  <si>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</si>
  <si>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</si>
  <si>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</si>
  <si>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</si>
  <si>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</si>
  <si>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</si>
  <si>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</si>
  <si>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</si>
  <si>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</si>
  <si>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</si>
  <si>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</si>
  <si>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</si>
  <si>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</si>
  <si>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</si>
  <si>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</si>
  <si>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</si>
  <si>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</si>
  <si>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</si>
  <si>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</si>
  <si>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</si>
  <si>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</si>
  <si>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</si>
  <si>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</si>
  <si>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</si>
  <si>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</si>
  <si>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</si>
  <si>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</si>
  <si>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</si>
  <si>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</si>
  <si>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</si>
  <si>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</si>
  <si>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</si>
  <si>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</si>
  <si>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</si>
  <si>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</si>
  <si>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</si>
  <si>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</si>
  <si>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</si>
  <si>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</si>
  <si>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</si>
  <si>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</si>
  <si>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</si>
  <si>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</si>
  <si>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</si>
  <si>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</si>
  <si>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</si>
  <si>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</si>
  <si>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</si>
  <si>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</si>
  <si>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</si>
  <si>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</si>
  <si>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</si>
  <si>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</si>
  <si>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</si>
  <si>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</si>
  <si>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</si>
  <si>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</si>
  <si>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</si>
  <si>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</si>
  <si>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</si>
  <si>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</si>
  <si>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</si>
  <si>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</si>
  <si>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</si>
  <si>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</si>
  <si>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</si>
  <si>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</si>
  <si>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</si>
  <si>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</si>
  <si>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</si>
  <si>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</si>
  <si>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</si>
  <si>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</si>
  <si>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</si>
  <si>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</si>
  <si>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</si>
  <si>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</si>
  <si>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</si>
  <si>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</si>
  <si>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</si>
  <si>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</si>
  <si>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</si>
  <si>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</si>
  <si>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</si>
  <si>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</si>
  <si>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</si>
  <si>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</si>
  <si>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</si>
  <si>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</si>
  <si>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</si>
  <si>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</si>
  <si>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</si>
  <si>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</si>
  <si>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</si>
  <si>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</si>
  <si>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</si>
  <si>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</si>
  <si>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</si>
  <si>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</si>
  <si>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</si>
  <si>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</si>
  <si>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</si>
  <si>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</si>
  <si>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</si>
  <si>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</si>
  <si>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</si>
  <si>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</si>
  <si>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</si>
  <si>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</si>
  <si>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</si>
  <si>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</si>
  <si>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</si>
  <si>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</si>
  <si>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</si>
  <si>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</si>
  <si>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</si>
  <si>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</si>
  <si>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</si>
  <si>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</si>
  <si>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</si>
  <si>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</si>
  <si>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</si>
  <si>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</si>
  <si>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</si>
  <si>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</si>
  <si>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</si>
  <si>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</si>
  <si>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</si>
  <si>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</si>
  <si>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</si>
  <si>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</si>
  <si>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</si>
  <si>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</si>
  <si>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</si>
  <si>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</si>
  <si>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</si>
  <si>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</si>
  <si>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</si>
  <si>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</si>
  <si>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</si>
  <si>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</si>
  <si>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</si>
  <si>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</si>
  <si>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</si>
  <si>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</si>
  <si>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</si>
  <si>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</si>
  <si>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</si>
  <si>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</si>
  <si>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</si>
  <si>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</si>
  <si>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</si>
  <si>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</si>
  <si>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</si>
  <si>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</si>
  <si>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</si>
  <si>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</si>
  <si>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</si>
  <si>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</si>
  <si>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</si>
  <si>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</si>
  <si>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</si>
  <si>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</si>
  <si>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</si>
  <si>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</si>
  <si>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</si>
  <si>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</si>
  <si>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</si>
  <si>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</si>
  <si>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</si>
  <si>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</si>
  <si>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</si>
  <si>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</si>
  <si>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</si>
  <si>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</si>
  <si>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</si>
  <si>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</si>
  <si>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</si>
  <si>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</si>
  <si>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</si>
  <si>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</si>
  <si>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</si>
  <si>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</si>
  <si>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</si>
  <si>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</si>
  <si>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</si>
  <si>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</si>
  <si>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</si>
  <si>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</si>
  <si>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</si>
  <si>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</si>
  <si>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</si>
  <si>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</si>
  <si>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</si>
  <si>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</si>
  <si>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</si>
  <si>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</si>
  <si>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</si>
  <si>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</si>
  <si>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</si>
  <si>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</si>
  <si>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</si>
  <si>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</si>
  <si>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</si>
  <si>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</si>
  <si>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</si>
  <si>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</si>
  <si>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</si>
  <si>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</si>
  <si>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</si>
  <si>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</si>
  <si>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</si>
  <si>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</si>
  <si>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</si>
  <si>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</si>
  <si>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</si>
  <si>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</si>
  <si>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</si>
  <si>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</si>
  <si>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</si>
  <si>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</si>
  <si>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</si>
  <si>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</si>
  <si>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</si>
  <si>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</si>
  <si>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</si>
  <si>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</si>
  <si>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</si>
  <si>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</si>
  <si>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</si>
  <si>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</si>
  <si>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</si>
  <si>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</si>
  <si>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</si>
  <si>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</si>
  <si>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</si>
  <si>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</si>
  <si>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</si>
  <si>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</si>
  <si>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</si>
  <si>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</si>
  <si>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</si>
  <si>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</si>
  <si>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</si>
  <si>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</si>
  <si>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</si>
  <si>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</si>
  <si>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</si>
  <si>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</si>
  <si>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</si>
  <si>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</si>
  <si>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</si>
  <si>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</si>
  <si>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</si>
  <si>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</si>
  <si>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</si>
  <si>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</si>
  <si>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</si>
  <si>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</si>
  <si>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</si>
  <si>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</si>
  <si>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</si>
  <si>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</si>
  <si>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</si>
  <si>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</si>
  <si>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</si>
  <si>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</si>
  <si>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</si>
  <si>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</si>
  <si>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</si>
  <si>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</si>
  <si>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</si>
  <si>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</si>
  <si>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</si>
  <si>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</si>
  <si>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</si>
  <si>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</si>
  <si>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</si>
  <si>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</si>
  <si>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</si>
  <si>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</si>
  <si>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</si>
  <si>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</si>
  <si>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</si>
  <si>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</si>
  <si>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</si>
  <si>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</si>
  <si>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</si>
  <si>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</si>
  <si>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</si>
  <si>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</si>
  <si>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</si>
  <si>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</si>
  <si>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</si>
  <si>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</si>
  <si>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</si>
  <si>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</si>
  <si>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</si>
  <si>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</si>
  <si>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</si>
  <si>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</si>
  <si>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</si>
  <si>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</si>
  <si>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</si>
  <si>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</si>
  <si>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</si>
  <si>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</si>
  <si>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</si>
  <si>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</si>
  <si>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</si>
  <si>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</si>
  <si>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</si>
  <si>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</si>
  <si>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</si>
  <si>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</si>
  <si>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</si>
  <si>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</si>
  <si>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</si>
  <si>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</si>
  <si>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</si>
  <si>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</si>
  <si>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</si>
  <si>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</si>
  <si>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</si>
  <si>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</si>
  <si>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</si>
  <si>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</si>
  <si>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</si>
  <si>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</si>
  <si>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</si>
  <si>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</si>
  <si>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</si>
  <si>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</si>
  <si>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</si>
  <si>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</si>
  <si>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</si>
  <si>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</si>
  <si>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</si>
  <si>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</si>
  <si>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</si>
  <si>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</si>
  <si>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</si>
  <si>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</si>
  <si>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</si>
  <si>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</si>
  <si>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</si>
  <si>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</si>
  <si>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</si>
  <si>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</si>
  <si>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</si>
  <si>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</si>
  <si>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</si>
  <si>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</si>
  <si>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</si>
  <si>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</si>
  <si>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</si>
  <si>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</si>
  <si>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</si>
  <si>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</si>
  <si>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</si>
  <si>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</si>
  <si>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</si>
  <si>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</si>
  <si>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</si>
  <si>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</si>
  <si>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</si>
  <si>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</si>
  <si>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</si>
  <si>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</si>
  <si>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</si>
  <si>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</si>
  <si>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</si>
  <si>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</si>
  <si>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</si>
  <si>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</si>
  <si>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</si>
  <si>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</si>
  <si>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</si>
  <si>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</si>
  <si>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</si>
  <si>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</si>
  <si>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</si>
  <si>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</si>
  <si>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</si>
  <si>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</si>
  <si>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</si>
  <si>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</si>
  <si>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</si>
  <si>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</si>
  <si>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</si>
  <si>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</si>
  <si>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</si>
  <si>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</si>
  <si>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</si>
  <si>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</si>
  <si>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</si>
  <si>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</si>
  <si>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</si>
  <si>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</si>
  <si>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</si>
  <si>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</si>
  <si>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</si>
  <si>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</si>
  <si>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</si>
  <si>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</si>
  <si>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</si>
  <si>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</si>
  <si>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</si>
  <si>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</si>
  <si>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</si>
  <si>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</si>
  <si>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</si>
  <si>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</si>
  <si>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</si>
  <si>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</si>
  <si>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</si>
  <si>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</si>
  <si>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</si>
  <si>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</si>
  <si>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</si>
  <si>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</si>
  <si>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</si>
  <si>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</si>
  <si>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</si>
  <si>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</si>
  <si>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</si>
  <si>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</si>
  <si>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</si>
  <si>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</si>
  <si>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</si>
  <si>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</si>
  <si>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</si>
  <si>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</si>
  <si>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</si>
  <si>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</si>
  <si>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</si>
  <si>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</si>
  <si>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</si>
  <si>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</si>
  <si>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</si>
  <si>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</si>
  <si>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</si>
  <si>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</si>
  <si>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</si>
  <si>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</si>
  <si>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</si>
  <si>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</si>
  <si>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</si>
  <si>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</si>
  <si>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</si>
  <si>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</si>
  <si>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</si>
  <si>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</si>
  <si>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</si>
  <si>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</si>
  <si>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</si>
  <si>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</si>
  <si>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</si>
  <si>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</si>
  <si>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</si>
  <si>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</si>
  <si>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</si>
  <si>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</si>
  <si>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</si>
  <si>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</si>
  <si>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</si>
  <si>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</si>
  <si>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</si>
  <si>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</si>
  <si>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</si>
  <si>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</si>
  <si>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</si>
  <si>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</si>
  <si>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</si>
  <si>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</si>
  <si>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</si>
  <si>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</si>
  <si>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</si>
  <si>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</si>
  <si>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</si>
  <si>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</si>
  <si>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</si>
  <si>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</si>
  <si>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</si>
  <si>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</si>
  <si>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</si>
  <si>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</si>
  <si>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</si>
  <si>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</si>
  <si>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</si>
  <si>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</si>
  <si>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</si>
  <si>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</si>
  <si>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</si>
  <si>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</si>
  <si>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</si>
  <si>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</si>
  <si>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</si>
  <si>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</si>
  <si>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</si>
  <si>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</si>
  <si>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</si>
  <si>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</si>
  <si>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</si>
  <si>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</si>
  <si>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</si>
  <si>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</si>
  <si>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</si>
  <si>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</si>
  <si>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</si>
  <si>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</si>
  <si>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</si>
  <si>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</si>
  <si>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</si>
  <si>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</si>
  <si>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</si>
  <si>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</si>
  <si>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</si>
  <si>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</si>
  <si>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</si>
  <si>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</si>
  <si>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</si>
  <si>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</si>
  <si>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</si>
  <si>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</si>
  <si>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</si>
  <si>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</si>
  <si>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</si>
  <si>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</si>
  <si>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</si>
  <si>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</si>
  <si>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</si>
  <si>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</si>
  <si>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</si>
  <si>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</si>
  <si>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</si>
  <si>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</si>
  <si>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</si>
  <si>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</si>
  <si>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</si>
  <si>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</si>
  <si>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</si>
  <si>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</si>
  <si>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</si>
  <si>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</si>
  <si>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</si>
  <si>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</si>
  <si>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</si>
  <si>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</si>
  <si>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</si>
  <si>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</si>
  <si>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</si>
  <si>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</si>
  <si>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</si>
  <si>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</si>
  <si>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</si>
  <si>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</si>
  <si>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</si>
  <si>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</si>
  <si>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</si>
  <si>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</si>
  <si>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</si>
  <si>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</si>
  <si>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</si>
  <si>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</si>
  <si>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</si>
  <si>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</si>
  <si>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</si>
  <si>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</si>
  <si>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</si>
  <si>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</si>
  <si>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</si>
  <si>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</si>
  <si>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</si>
  <si>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</si>
  <si>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</si>
  <si>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</si>
  <si>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</si>
  <si>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</si>
  <si>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</si>
  <si>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</si>
  <si>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</si>
  <si>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</si>
  <si>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</si>
  <si>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</si>
  <si>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</si>
  <si>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</si>
  <si>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</si>
  <si>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</si>
  <si>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</si>
  <si>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</si>
  <si>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</si>
  <si>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</si>
  <si>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</si>
  <si>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</si>
  <si>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</si>
  <si>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</si>
  <si>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</si>
  <si>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</si>
  <si>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</si>
  <si>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</si>
  <si>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</si>
  <si>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</si>
  <si>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</si>
  <si>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</si>
  <si>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</si>
  <si>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</si>
  <si>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</si>
  <si>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</si>
  <si>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</si>
  <si>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</si>
  <si>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</si>
  <si>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</si>
  <si>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</si>
  <si>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</si>
  <si>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</si>
  <si>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</si>
  <si>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</si>
  <si>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</si>
  <si>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</si>
  <si>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</si>
  <si>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</si>
  <si>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</si>
  <si>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</si>
  <si>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</si>
  <si>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</si>
  <si>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</si>
  <si>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</si>
  <si>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</si>
  <si>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</si>
  <si>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</si>
  <si>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</si>
  <si>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</si>
  <si>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</si>
  <si>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</si>
  <si>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</si>
  <si>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</si>
  <si>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</si>
  <si>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</si>
  <si>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</si>
  <si>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</si>
  <si>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</si>
  <si>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</si>
  <si>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</si>
  <si>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</si>
  <si>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</si>
  <si>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</si>
  <si>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</si>
  <si>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</si>
  <si>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</si>
  <si>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</si>
  <si>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</si>
  <si>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</si>
  <si>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</si>
  <si>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</si>
  <si>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</si>
  <si>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</si>
  <si>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</si>
  <si>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</si>
  <si>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</si>
  <si>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</si>
  <si>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</si>
  <si>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</si>
  <si>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</si>
  <si>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</si>
  <si>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</si>
  <si>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</si>
  <si>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</si>
  <si>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</si>
  <si>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</si>
  <si>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</si>
  <si>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</si>
  <si>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</si>
  <si>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</si>
  <si>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</si>
  <si>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</si>
  <si>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</si>
  <si>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</si>
  <si>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</si>
  <si>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</si>
  <si>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</si>
  <si>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</si>
  <si>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</si>
  <si>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</si>
  <si>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</si>
  <si>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</si>
  <si>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</si>
  <si>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</si>
  <si>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</si>
  <si>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</si>
  <si>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</si>
  <si>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</si>
  <si>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</si>
  <si>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</si>
  <si>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</si>
  <si>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</si>
  <si>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</si>
  <si>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</si>
  <si>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</si>
  <si>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</si>
  <si>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</si>
  <si>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</si>
  <si>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</si>
  <si>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</si>
  <si>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</si>
  <si>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</si>
  <si>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</si>
  <si>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</si>
  <si>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</si>
  <si>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</si>
  <si>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</si>
  <si>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</si>
  <si>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</si>
  <si>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</si>
  <si>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</si>
  <si>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</si>
  <si>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</si>
  <si>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</si>
  <si>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</si>
  <si>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</si>
  <si>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</si>
  <si>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</si>
  <si>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</si>
  <si>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</si>
  <si>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</si>
  <si>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</si>
  <si>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</si>
  <si>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</si>
  <si>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</si>
  <si>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</si>
  <si>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</si>
  <si>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</si>
  <si>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</si>
  <si>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</si>
  <si>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</si>
  <si>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</si>
  <si>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</si>
  <si>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</si>
  <si>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</si>
  <si>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</si>
  <si>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</si>
  <si>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</si>
  <si>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</si>
  <si>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</si>
  <si>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</si>
  <si>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</si>
  <si>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</si>
  <si>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</si>
  <si>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</si>
  <si>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</si>
  <si>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</si>
  <si>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</si>
  <si>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</si>
  <si>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</si>
  <si>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</si>
  <si>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</si>
  <si>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</si>
  <si>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</si>
  <si>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</si>
  <si>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</si>
  <si>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</si>
  <si>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</si>
  <si>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</si>
  <si>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</si>
  <si>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</si>
  <si>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</si>
  <si>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</si>
  <si>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</si>
  <si>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</si>
  <si>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</si>
  <si>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</si>
  <si>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</si>
  <si>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</si>
  <si>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</si>
  <si>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</si>
  <si>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</si>
  <si>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</si>
  <si>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</si>
  <si>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</si>
  <si>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</si>
  <si>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</si>
  <si>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</si>
  <si>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</si>
  <si>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</si>
  <si>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</si>
  <si>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</si>
  <si>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</si>
  <si>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</si>
  <si>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</si>
  <si>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</si>
  <si>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</si>
  <si>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</si>
  <si>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</si>
  <si>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</si>
  <si>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</si>
  <si>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</si>
  <si>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</si>
  <si>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</si>
  <si>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</si>
  <si>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</si>
  <si>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</si>
  <si>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</si>
  <si>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</si>
  <si>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</si>
  <si>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</si>
  <si>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</si>
  <si>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</si>
  <si>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</si>
  <si>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</si>
  <si>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</si>
  <si>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</si>
  <si>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</si>
  <si>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</si>
  <si>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</si>
  <si>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</si>
  <si>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</si>
  <si>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</si>
  <si>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</si>
  <si>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</si>
  <si>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</si>
  <si>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</si>
  <si>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</si>
  <si>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</si>
  <si>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</si>
  <si>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</si>
  <si>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</si>
  <si>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</si>
  <si>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</si>
  <si>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</si>
  <si>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</si>
  <si>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</si>
  <si>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</si>
  <si>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</si>
  <si>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</si>
  <si>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</si>
  <si>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</si>
  <si>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</si>
  <si>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</si>
  <si>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</si>
  <si>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</si>
  <si>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</si>
  <si>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</si>
  <si>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</si>
  <si>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</si>
  <si>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</si>
  <si>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</si>
  <si>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</si>
  <si>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</si>
  <si>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</si>
  <si>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</si>
  <si>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</si>
  <si>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</si>
  <si>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</si>
  <si>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</si>
  <si>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</si>
  <si>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</si>
  <si>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</si>
  <si>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</si>
  <si>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</si>
  <si>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</si>
  <si>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</si>
  <si>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</si>
  <si>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</si>
  <si>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</si>
  <si>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</si>
  <si>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</si>
  <si>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</si>
  <si>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</si>
  <si>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</si>
  <si>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</si>
  <si>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</si>
  <si>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</si>
  <si>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</si>
  <si>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</si>
  <si>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</si>
  <si>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</si>
  <si>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</si>
  <si>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</si>
  <si>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</si>
  <si>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</si>
  <si>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</si>
  <si>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</si>
  <si>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</si>
  <si>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</si>
  <si>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</si>
  <si>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</si>
  <si>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</si>
  <si>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</si>
  <si>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</si>
  <si>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</si>
  <si>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</si>
  <si>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</si>
  <si>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</si>
  <si>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</si>
  <si>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</si>
  <si>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</si>
  <si>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</si>
  <si>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</si>
  <si>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</si>
  <si>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</si>
  <si>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</si>
  <si>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</si>
  <si>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</si>
  <si>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</si>
  <si>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</si>
  <si>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</si>
  <si>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</si>
  <si>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</si>
  <si>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</si>
  <si>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</si>
  <si>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</si>
  <si>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</si>
  <si>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</si>
  <si>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</si>
  <si>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</si>
  <si>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</si>
  <si>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</si>
  <si>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</si>
  <si>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</si>
  <si>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</si>
  <si>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</si>
  <si>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</si>
  <si>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</si>
  <si>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</si>
  <si>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</si>
  <si>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</si>
  <si>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</si>
  <si>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</si>
  <si>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</si>
  <si>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</si>
  <si>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</si>
  <si>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</si>
  <si>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</si>
  <si>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</si>
  <si>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</si>
  <si>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</si>
  <si>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</si>
  <si>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</si>
  <si>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</si>
  <si>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</si>
  <si>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</si>
  <si>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</si>
  <si>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</si>
  <si>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</si>
  <si>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</si>
  <si>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</si>
  <si>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</si>
  <si>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</si>
  <si>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</si>
  <si>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</si>
  <si>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</si>
  <si>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</si>
  <si>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</si>
  <si>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</si>
  <si>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</si>
  <si>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</si>
  <si>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</si>
  <si>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</si>
  <si>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</si>
  <si>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</si>
  <si>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</si>
  <si>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</si>
  <si>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</si>
  <si>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</si>
  <si>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</si>
  <si>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</si>
  <si>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</si>
  <si>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</si>
  <si>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</si>
  <si>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</si>
  <si>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</si>
  <si>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</si>
  <si>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</si>
  <si>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</si>
  <si>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</si>
  <si>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</si>
  <si>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</si>
  <si>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</si>
  <si>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</si>
  <si>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</si>
  <si>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</si>
  <si>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</si>
  <si>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</si>
  <si>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</si>
  <si>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</si>
  <si>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</si>
  <si>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</si>
  <si>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</si>
  <si>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</si>
  <si>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</si>
  <si>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</si>
  <si>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</si>
  <si>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</si>
  <si>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</si>
  <si>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</si>
  <si>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</si>
  <si>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</si>
  <si>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</si>
  <si>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</si>
  <si>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</si>
  <si>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</si>
  <si>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</si>
  <si>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</si>
  <si>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</si>
  <si>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</si>
  <si>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</si>
  <si>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</si>
  <si>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</si>
  <si>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</si>
  <si>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</si>
  <si>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</si>
  <si>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</si>
  <si>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</si>
  <si>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</si>
  <si>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</si>
  <si>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</si>
  <si>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</si>
  <si>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</si>
  <si>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</si>
  <si>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</si>
  <si>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</si>
  <si>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</si>
  <si>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</si>
  <si>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</si>
  <si>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</si>
  <si>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</si>
  <si>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</si>
  <si>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</si>
  <si>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</si>
  <si>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</si>
  <si>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</si>
  <si>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</si>
  <si>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</si>
  <si>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</si>
  <si>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</si>
  <si>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</si>
  <si>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</si>
  <si>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</si>
  <si>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</si>
  <si>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</si>
  <si>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</si>
  <si>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</si>
  <si>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</si>
  <si>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</si>
  <si>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</si>
  <si>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</si>
  <si>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</si>
  <si>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</si>
  <si>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</si>
  <si>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</si>
  <si>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</si>
  <si>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</si>
  <si>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</si>
  <si>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</si>
  <si>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</si>
  <si>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</si>
  <si>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</si>
  <si>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</si>
  <si>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</si>
  <si>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</si>
  <si>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</si>
  <si>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</si>
  <si>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</si>
  <si>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</si>
  <si>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</si>
  <si>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</si>
  <si>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</si>
  <si>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</si>
  <si>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</si>
  <si>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</si>
  <si>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</si>
  <si>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</si>
  <si>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</si>
  <si>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</si>
  <si>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</si>
  <si>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</si>
  <si>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</si>
  <si>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</si>
  <si>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</si>
  <si>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</si>
  <si>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</si>
  <si>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</si>
  <si>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</si>
  <si>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</si>
  <si>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</si>
  <si>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</si>
  <si>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</si>
  <si>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</si>
  <si>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</si>
  <si>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</si>
  <si>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</si>
  <si>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</si>
  <si>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</si>
  <si>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</si>
  <si>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</si>
  <si>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</si>
  <si>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</si>
  <si>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</si>
  <si>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</si>
  <si>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</si>
  <si>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</si>
  <si>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</si>
  <si>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</si>
  <si>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</si>
  <si>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</si>
  <si>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</si>
  <si>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</si>
  <si>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</si>
  <si>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</si>
  <si>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</si>
  <si>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</si>
  <si>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</si>
  <si>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</si>
  <si>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</si>
  <si>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</si>
  <si>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</si>
  <si>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</si>
  <si>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</si>
  <si>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</si>
  <si>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</si>
  <si>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</si>
  <si>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</si>
  <si>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</si>
  <si>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</si>
  <si>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</si>
  <si>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</si>
  <si>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</si>
  <si>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</si>
  <si>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</si>
  <si>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</si>
  <si>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</si>
  <si>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</si>
  <si>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</si>
  <si>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</si>
  <si>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</si>
  <si>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</si>
  <si>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</si>
  <si>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</si>
  <si>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</si>
  <si>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</si>
  <si>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</si>
  <si>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</si>
  <si>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</si>
  <si>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</si>
  <si>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</si>
  <si>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</si>
  <si>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</si>
  <si>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</si>
  <si>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</si>
  <si>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</si>
  <si>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</si>
  <si>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</si>
  <si>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</si>
  <si>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</si>
  <si>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</si>
  <si>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</si>
  <si>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</si>
  <si>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</si>
  <si>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</si>
  <si>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</si>
  <si>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</si>
  <si>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</si>
  <si>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</si>
  <si>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</si>
  <si>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</si>
  <si>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</si>
  <si>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</si>
  <si>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</si>
  <si>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</si>
  <si>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</si>
  <si>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</si>
  <si>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</si>
  <si>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</si>
  <si>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</si>
  <si>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</si>
  <si>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</si>
  <si>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</si>
  <si>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</si>
  <si>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</si>
  <si>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</si>
  <si>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</si>
  <si>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</si>
  <si>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</si>
  <si>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</si>
  <si>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</si>
  <si>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</si>
  <si>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</si>
  <si>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</si>
  <si>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</si>
  <si>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</si>
  <si>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</si>
  <si>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</si>
  <si>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</si>
  <si>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</si>
  <si>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</si>
  <si>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</si>
  <si>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</si>
  <si>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</si>
  <si>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</si>
  <si>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</si>
  <si>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</si>
  <si>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</si>
  <si>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</si>
  <si>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</si>
  <si>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</si>
  <si>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</si>
  <si>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</si>
  <si>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</si>
  <si>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</si>
  <si>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</si>
  <si>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</si>
  <si>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</si>
  <si>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</si>
  <si>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</si>
  <si>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</si>
  <si>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</si>
  <si>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</si>
  <si>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</si>
  <si>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</si>
  <si>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</si>
  <si>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</si>
  <si>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</si>
  <si>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</si>
  <si>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</si>
  <si>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</si>
  <si>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</si>
  <si>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</si>
  <si>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</si>
  <si>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</si>
  <si>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</si>
  <si>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</si>
  <si>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</si>
  <si>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</si>
  <si>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</si>
  <si>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</si>
  <si>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</si>
  <si>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</si>
  <si>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</si>
  <si>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</si>
  <si>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</si>
  <si>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</si>
  <si>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</si>
  <si>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</si>
  <si>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</si>
  <si>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</si>
  <si>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</si>
  <si>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</si>
  <si>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</si>
  <si>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</si>
  <si>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</si>
  <si>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</si>
  <si>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</si>
  <si>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</si>
  <si>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</si>
  <si>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</si>
  <si>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</si>
  <si>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</si>
  <si>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</si>
  <si>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</si>
  <si>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</si>
  <si>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</si>
  <si>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</si>
  <si>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</si>
  <si>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</si>
  <si>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</si>
  <si>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</si>
  <si>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</si>
  <si>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</si>
  <si>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</si>
  <si>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</si>
  <si>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</si>
  <si>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</si>
  <si>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</si>
  <si>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</si>
  <si>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</si>
  <si>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</si>
  <si>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</si>
  <si>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</si>
  <si>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</si>
  <si>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</si>
  <si>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</si>
  <si>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</si>
  <si>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</si>
  <si>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</si>
  <si>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</si>
  <si>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</si>
  <si>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</si>
  <si>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</si>
  <si>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</si>
  <si>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</si>
  <si>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</si>
  <si>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</si>
  <si>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</si>
  <si>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</si>
  <si>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</si>
  <si>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</si>
  <si>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</si>
  <si>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</si>
  <si>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</si>
  <si>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</si>
  <si>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</si>
  <si>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</si>
  <si>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</si>
  <si>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</si>
  <si>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</si>
  <si>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</si>
  <si>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</si>
  <si>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</si>
  <si>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</si>
  <si>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</si>
  <si>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</si>
  <si>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</si>
  <si>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</si>
  <si>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</si>
  <si>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</si>
  <si>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</si>
  <si>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</si>
  <si>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</si>
  <si>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</si>
  <si>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</si>
  <si>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</si>
  <si>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</si>
  <si>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</si>
  <si>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</si>
  <si>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</si>
  <si>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</si>
  <si>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</si>
  <si>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</si>
  <si>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</si>
  <si>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</si>
  <si>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</si>
  <si>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</si>
  <si>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</si>
  <si>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</si>
  <si>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</si>
  <si>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</si>
  <si>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</si>
  <si>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</si>
  <si>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</si>
  <si>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</si>
  <si>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</si>
  <si>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</si>
  <si>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</si>
  <si>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</si>
  <si>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</si>
  <si>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</si>
  <si>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</si>
  <si>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</si>
  <si>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</si>
  <si>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</si>
  <si>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</si>
  <si>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</si>
  <si>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</si>
  <si>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</si>
  <si>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</si>
  <si>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</si>
  <si>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</si>
  <si>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</si>
  <si>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</si>
  <si>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</si>
  <si>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</si>
  <si>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</si>
  <si>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</si>
  <si>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</si>
  <si>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</si>
  <si>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</si>
  <si>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</si>
  <si>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</si>
  <si>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</si>
  <si>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</si>
  <si>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</si>
  <si>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</si>
  <si>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</si>
  <si>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</si>
  <si>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</si>
  <si>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</si>
  <si>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</si>
  <si>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</si>
  <si>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</si>
  <si>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</si>
  <si>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</si>
  <si>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</si>
  <si>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</si>
  <si>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</si>
  <si>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</si>
  <si>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</si>
  <si>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</si>
  <si>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</si>
  <si>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</si>
  <si>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</si>
  <si>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</si>
  <si>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</si>
  <si>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</si>
  <si>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</si>
  <si>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</si>
  <si>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</si>
  <si>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</si>
  <si>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</si>
  <si>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</si>
  <si>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</si>
  <si>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</si>
  <si>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</si>
  <si>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</si>
  <si>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</si>
  <si>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</si>
  <si>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</si>
  <si>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</si>
  <si>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</si>
  <si>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</si>
  <si>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</si>
  <si>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</si>
  <si>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</si>
  <si>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</si>
  <si>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</si>
  <si>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</si>
  <si>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</si>
  <si>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</si>
  <si>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</si>
  <si>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</si>
  <si>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</si>
  <si>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</si>
  <si>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</si>
  <si>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</si>
  <si>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</si>
  <si>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</si>
  <si>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</si>
  <si>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</si>
  <si>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</si>
  <si>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</si>
  <si>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</si>
  <si>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</si>
  <si>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</si>
  <si>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</si>
  <si>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</si>
  <si>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</si>
  <si>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</si>
  <si>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</si>
  <si>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</si>
  <si>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</si>
  <si>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</si>
  <si>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</si>
  <si>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</si>
  <si>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</si>
  <si>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</si>
  <si>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</si>
  <si>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</si>
  <si>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</si>
  <si>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</si>
  <si>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</si>
  <si>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</si>
  <si>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</si>
  <si>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</si>
  <si>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</si>
  <si>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</si>
  <si>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</si>
  <si>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</si>
  <si>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</si>
  <si>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</si>
  <si>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</si>
  <si>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</si>
  <si>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</si>
  <si>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</si>
  <si>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</si>
  <si>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</si>
  <si>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</si>
  <si>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</si>
  <si>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</si>
  <si>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</si>
  <si>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</si>
  <si>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</si>
  <si>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</si>
  <si>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</si>
  <si>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</si>
  <si>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</si>
  <si>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</si>
  <si>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</si>
  <si>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</si>
  <si>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</si>
  <si>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</si>
  <si>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</si>
  <si>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</si>
  <si>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</si>
  <si>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</si>
  <si>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</si>
  <si>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</si>
  <si>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</si>
  <si>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</si>
  <si>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</si>
  <si>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</si>
  <si>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</si>
  <si>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</si>
  <si>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</si>
  <si>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</si>
  <si>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</si>
  <si>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</si>
  <si>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</si>
  <si>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</si>
  <si>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</si>
  <si>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</si>
  <si>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</si>
  <si>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</si>
  <si>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</si>
  <si>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</si>
  <si>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</si>
  <si>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</si>
  <si>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</si>
  <si>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</si>
  <si>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</si>
  <si>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</si>
  <si>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</si>
  <si>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</si>
  <si>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</si>
  <si>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</si>
  <si>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</si>
  <si>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</si>
  <si>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</si>
  <si>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</si>
  <si>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</si>
  <si>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</si>
  <si>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</si>
  <si>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</si>
  <si>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</si>
  <si>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</si>
  <si>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</si>
  <si>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</si>
  <si>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</si>
  <si>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</si>
  <si>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</si>
  <si>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</si>
  <si>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</si>
  <si>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</si>
  <si>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</si>
  <si>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</si>
  <si>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</si>
  <si>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</si>
  <si>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</si>
  <si>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</si>
  <si>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</si>
  <si>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</si>
  <si>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</si>
  <si>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</si>
  <si>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</si>
  <si>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</si>
  <si>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</si>
  <si>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</si>
  <si>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</si>
  <si>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</si>
  <si>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</si>
  <si>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</si>
  <si>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</si>
  <si>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</si>
  <si>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</si>
  <si>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</si>
  <si>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</si>
  <si>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</si>
  <si>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</si>
  <si>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</si>
  <si>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</si>
  <si>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</si>
  <si>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</si>
  <si>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</si>
  <si>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</si>
  <si>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</si>
  <si>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</si>
  <si>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</si>
  <si>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</si>
  <si>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</si>
  <si>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</si>
  <si>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</si>
  <si>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</si>
  <si>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</si>
  <si>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</si>
  <si>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</si>
  <si>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</si>
  <si>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</si>
  <si>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</si>
  <si>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</si>
  <si>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</si>
  <si>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</si>
  <si>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</si>
  <si>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</si>
  <si>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</si>
  <si>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</si>
  <si>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</si>
  <si>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</si>
  <si>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</si>
  <si>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</si>
  <si>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</si>
  <si>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</si>
  <si>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</si>
  <si>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</si>
  <si>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</si>
  <si>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</si>
  <si>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</si>
  <si>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</si>
  <si>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</si>
  <si>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</si>
  <si>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</si>
  <si>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</si>
  <si>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</si>
  <si>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</si>
  <si>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</si>
  <si>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</si>
  <si>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</si>
  <si>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</si>
  <si>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</si>
  <si>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</si>
  <si>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</si>
  <si>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</si>
  <si>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</si>
  <si>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</si>
  <si>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</si>
  <si>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</si>
  <si>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</si>
  <si>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</si>
  <si>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</si>
  <si>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</si>
  <si>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</si>
  <si>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</si>
  <si>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</si>
  <si>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</si>
  <si>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</si>
  <si>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</si>
  <si>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</si>
  <si>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</si>
  <si>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</si>
  <si>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</si>
  <si>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</si>
  <si>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</si>
  <si>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</si>
  <si>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</si>
  <si>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</si>
  <si>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</si>
  <si>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</si>
  <si>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</si>
  <si>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</si>
  <si>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</si>
  <si>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</si>
  <si>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</si>
  <si>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</si>
  <si>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</si>
  <si>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</si>
  <si>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</si>
  <si>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</si>
  <si>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</si>
  <si>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</si>
  <si>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</si>
  <si>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</si>
  <si>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</si>
  <si>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</si>
  <si>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</si>
  <si>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</si>
  <si>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</si>
  <si>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</si>
  <si>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</si>
  <si>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</si>
  <si>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</si>
  <si>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</si>
  <si>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</si>
  <si>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</si>
  <si>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</si>
  <si>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</si>
  <si>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</si>
  <si>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</si>
  <si>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</si>
  <si>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</si>
  <si>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</si>
  <si>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</si>
  <si>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</si>
  <si>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</si>
  <si>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</si>
  <si>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</si>
  <si>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</si>
  <si>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</si>
  <si>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</si>
  <si>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</si>
  <si>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</si>
  <si>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</si>
  <si>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</si>
  <si>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</si>
  <si>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</si>
  <si>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</si>
  <si>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</si>
  <si>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</si>
  <si>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</si>
  <si>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</si>
  <si>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</si>
  <si>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</si>
  <si>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</si>
  <si>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</si>
  <si>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</si>
  <si>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</si>
  <si>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</si>
  <si>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</si>
  <si>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</si>
  <si>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</si>
  <si>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</si>
  <si>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</si>
  <si>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</si>
  <si>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</si>
  <si>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</si>
  <si>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</si>
  <si>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</si>
  <si>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</si>
  <si>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</si>
  <si>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</si>
  <si>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</si>
  <si>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</si>
  <si>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</si>
  <si>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</si>
  <si>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</si>
  <si>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</si>
  <si>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</si>
  <si>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</si>
  <si>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</si>
  <si>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</si>
  <si>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</si>
  <si>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</si>
  <si>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</si>
  <si>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</si>
  <si>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</si>
  <si>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</si>
  <si>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</si>
  <si>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</si>
  <si>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</si>
  <si>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</si>
  <si>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</si>
  <si>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</si>
  <si>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</si>
  <si>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</si>
  <si>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</si>
  <si>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</si>
  <si>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</si>
  <si>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</si>
  <si>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</si>
  <si>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</si>
  <si>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</si>
  <si>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</si>
  <si>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</si>
  <si>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</si>
  <si>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</si>
  <si>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</si>
  <si>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</si>
  <si>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</si>
  <si>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</si>
  <si>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</si>
  <si>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</si>
  <si>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</si>
  <si>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</si>
  <si>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</si>
  <si>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</si>
  <si>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</si>
  <si>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</si>
  <si>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</si>
  <si>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</si>
  <si>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</si>
  <si>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</si>
  <si>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</si>
  <si>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</si>
  <si>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</si>
  <si>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</si>
  <si>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</si>
  <si>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</si>
  <si>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</si>
  <si>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</si>
  <si>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</si>
  <si>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</si>
  <si>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</si>
  <si>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</si>
  <si>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</si>
  <si>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</si>
  <si>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</si>
  <si>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</si>
  <si>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</si>
  <si>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</si>
  <si>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</si>
  <si>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</si>
  <si>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</si>
  <si>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</si>
  <si>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</si>
  <si>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</si>
  <si>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</si>
  <si>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</si>
  <si>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</si>
  <si>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</si>
  <si>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</si>
  <si>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</si>
  <si>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</si>
  <si>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</si>
  <si>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</si>
  <si>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</si>
  <si>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</si>
  <si>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</si>
  <si>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</si>
  <si>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</si>
  <si>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</si>
  <si>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</si>
  <si>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</si>
  <si>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</si>
  <si>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</si>
  <si>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</si>
  <si>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</si>
  <si>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</si>
  <si>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</si>
  <si>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</si>
  <si>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</si>
  <si>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</si>
  <si>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</si>
  <si>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</si>
  <si>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</si>
  <si>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</si>
  <si>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</si>
  <si>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</si>
  <si>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</si>
  <si>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</si>
  <si>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</si>
  <si>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</si>
  <si>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</si>
  <si>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</si>
  <si>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</si>
  <si>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</si>
  <si>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</si>
  <si>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</si>
  <si>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</si>
  <si>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</si>
  <si>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</si>
  <si>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</si>
  <si>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</si>
  <si>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</si>
  <si>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</si>
  <si>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</si>
  <si>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</si>
  <si>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</si>
  <si>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</si>
  <si>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</si>
  <si>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</si>
  <si>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</si>
  <si>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</si>
  <si>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</si>
  <si>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</si>
  <si>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</si>
  <si>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</si>
  <si>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</si>
  <si>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</si>
  <si>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</si>
  <si>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</si>
  <si>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</si>
  <si>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</si>
  <si>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</si>
  <si>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</si>
  <si>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</si>
  <si>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</si>
  <si>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</si>
  <si>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</si>
  <si>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</si>
  <si>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</si>
  <si>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</si>
  <si>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</si>
  <si>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</si>
  <si>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</si>
  <si>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</si>
  <si>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</si>
  <si>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</si>
  <si>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</si>
  <si>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</si>
  <si>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</si>
  <si>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</si>
  <si>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</si>
  <si>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</si>
  <si>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</si>
  <si>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</si>
  <si>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</si>
  <si>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</si>
  <si>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</si>
  <si>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</si>
  <si>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</si>
  <si>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</si>
  <si>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</si>
  <si>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</si>
  <si>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</si>
  <si>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</si>
  <si>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</si>
  <si>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</si>
  <si>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</si>
  <si>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</si>
  <si>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</si>
  <si>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</si>
  <si>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</si>
  <si>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</si>
  <si>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</si>
  <si>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</si>
  <si>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</si>
  <si>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</si>
  <si>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</si>
  <si>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</si>
  <si>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</si>
  <si>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</si>
  <si>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</si>
  <si>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</si>
  <si>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</si>
  <si>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</si>
  <si>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</si>
  <si>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</si>
  <si>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</si>
  <si>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</si>
  <si>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</si>
  <si>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</si>
  <si>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</si>
  <si>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</si>
  <si>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</si>
  <si>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</si>
  <si>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</si>
  <si>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</si>
  <si>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</si>
  <si>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</si>
  <si>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</si>
  <si>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</si>
  <si>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</si>
  <si>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</si>
  <si>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</si>
  <si>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</si>
  <si>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</si>
  <si>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</si>
  <si>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</si>
  <si>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</si>
  <si>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</si>
  <si>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</si>
  <si>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</si>
  <si>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</si>
  <si>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</si>
  <si>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</si>
  <si>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</si>
  <si>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</si>
  <si>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</si>
  <si>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</si>
  <si>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</si>
  <si>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</si>
  <si>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</si>
  <si>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</si>
  <si>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</si>
  <si>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</si>
  <si>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</si>
  <si>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</si>
  <si>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</si>
  <si>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</si>
  <si>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</si>
  <si>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</si>
  <si>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</si>
  <si>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</si>
  <si>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</si>
  <si>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</si>
  <si>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</si>
  <si>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</si>
  <si>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</si>
  <si>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</si>
  <si>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</si>
  <si>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</si>
  <si>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</si>
  <si>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</si>
  <si>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</si>
  <si>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</si>
  <si>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</si>
  <si>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</si>
  <si>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</si>
  <si>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</si>
  <si>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</si>
  <si>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</si>
  <si>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</si>
  <si>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</si>
  <si>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</si>
  <si>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</si>
  <si>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</si>
  <si>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</si>
  <si>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</si>
  <si>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</si>
  <si>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</si>
  <si>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</si>
  <si>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</si>
  <si>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</si>
  <si>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</si>
  <si>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</si>
  <si>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</si>
  <si>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</si>
  <si>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</si>
  <si>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</si>
  <si>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</si>
  <si>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</si>
  <si>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</si>
  <si>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</si>
  <si>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</si>
  <si>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</si>
  <si>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</si>
  <si>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</si>
  <si>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</si>
  <si>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</si>
  <si>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</si>
  <si>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</si>
  <si>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</si>
  <si>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</si>
  <si>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</si>
  <si>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</si>
  <si>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</si>
  <si>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</si>
  <si>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</si>
  <si>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</si>
  <si>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</si>
  <si>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</si>
  <si>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</si>
  <si>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</si>
  <si>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</si>
  <si>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</si>
  <si>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</si>
  <si>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</si>
  <si>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</si>
  <si>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</si>
  <si>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</si>
  <si>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</si>
  <si>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</si>
  <si>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</si>
  <si>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</si>
  <si>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</si>
  <si>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</si>
  <si>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</si>
  <si>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</si>
  <si>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</si>
  <si>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</si>
  <si>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</si>
  <si>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</si>
  <si>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</si>
  <si>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</si>
  <si>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</si>
  <si>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</si>
  <si>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</si>
  <si>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</si>
  <si>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</si>
  <si>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</si>
  <si>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</si>
  <si>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</si>
  <si>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</si>
  <si>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</si>
  <si>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</si>
  <si>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</si>
  <si>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</si>
  <si>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</si>
  <si>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</si>
  <si>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</si>
  <si>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</si>
  <si>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</si>
  <si>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</si>
  <si>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</si>
  <si>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</si>
  <si>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</si>
  <si>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</si>
  <si>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</si>
  <si>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</si>
  <si>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</si>
  <si>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</si>
  <si>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</si>
  <si>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</si>
  <si>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</si>
  <si>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</si>
  <si>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</si>
  <si>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</si>
  <si>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</si>
  <si>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</si>
  <si>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</si>
  <si>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</si>
  <si>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</si>
  <si>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</si>
  <si>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</si>
  <si>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</si>
  <si>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</si>
  <si>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</si>
  <si>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</si>
  <si>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</si>
  <si>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</si>
  <si>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</si>
  <si>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</si>
  <si>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</si>
  <si>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</si>
  <si>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</si>
  <si>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</si>
  <si>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</si>
  <si>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</si>
  <si>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</si>
  <si>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</si>
  <si>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</si>
  <si>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</si>
  <si>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</si>
  <si>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</si>
  <si>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</si>
  <si>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</si>
  <si>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</si>
  <si>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</si>
  <si>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</si>
  <si>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</si>
  <si>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</si>
  <si>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</si>
  <si>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</si>
  <si>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</si>
  <si>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</si>
  <si>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</si>
  <si>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</si>
  <si>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</si>
  <si>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</si>
  <si>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</si>
  <si>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</si>
  <si>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</si>
  <si>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</si>
  <si>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</si>
  <si>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</si>
  <si>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</si>
  <si>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</si>
  <si>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</si>
  <si>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</si>
  <si>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</si>
  <si>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</si>
  <si>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</si>
  <si>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</si>
  <si>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</si>
  <si>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</si>
  <si>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</si>
  <si>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</si>
  <si>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</si>
  <si>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</si>
  <si>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</si>
  <si>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</si>
  <si>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</si>
  <si>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</si>
  <si>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</si>
  <si>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</si>
  <si>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</si>
  <si>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</si>
  <si>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</si>
  <si>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</si>
  <si>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</si>
  <si>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</si>
  <si>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</si>
  <si>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</si>
  <si>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</si>
  <si>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</si>
  <si>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</si>
  <si>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</si>
  <si>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</si>
  <si>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</si>
  <si>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</si>
  <si>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</si>
  <si>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</si>
  <si>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</si>
  <si>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</si>
  <si>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</si>
  <si>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</si>
  <si>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</si>
  <si>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</si>
  <si>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</si>
  <si>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</si>
  <si>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</si>
  <si>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</si>
  <si>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</si>
  <si>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</si>
  <si>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</si>
  <si>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</si>
  <si>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</si>
  <si>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</si>
  <si>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</si>
  <si>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</si>
  <si>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</si>
  <si>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</si>
  <si>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</si>
  <si>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</si>
  <si>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</si>
  <si>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</si>
  <si>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</si>
  <si>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</si>
  <si>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</si>
  <si>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</si>
  <si>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</si>
  <si>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</si>
  <si>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</si>
  <si>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</si>
  <si>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</si>
  <si>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</si>
  <si>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</si>
  <si>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</si>
  <si>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</si>
  <si>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</si>
  <si>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</si>
  <si>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</si>
  <si>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</si>
  <si>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</si>
  <si>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</si>
  <si>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</si>
  <si>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</si>
  <si>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</si>
  <si>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</si>
  <si>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</si>
  <si>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</si>
  <si>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</si>
  <si>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</si>
  <si>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</si>
  <si>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</si>
  <si>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</si>
  <si>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</si>
  <si>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</si>
  <si>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</si>
  <si>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</si>
  <si>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</si>
  <si>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</si>
  <si>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</si>
  <si>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</si>
  <si>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</si>
  <si>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</si>
  <si>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</si>
  <si>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</si>
  <si>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</si>
  <si>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</si>
  <si>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</si>
  <si>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</si>
  <si>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</si>
  <si>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</si>
  <si>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</si>
  <si>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</si>
  <si>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</si>
  <si>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</si>
  <si>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</si>
  <si>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</si>
  <si>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</si>
  <si>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</si>
  <si>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</si>
  <si>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</si>
  <si>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</si>
  <si>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</si>
  <si>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</si>
  <si>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</si>
  <si>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</si>
  <si>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</si>
  <si>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</si>
  <si>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</si>
  <si>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</si>
  <si>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</si>
  <si>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</si>
  <si>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</si>
  <si>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</si>
  <si>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</si>
  <si>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</si>
  <si>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</si>
  <si>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</si>
  <si>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</si>
  <si>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</si>
  <si>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</si>
  <si>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</si>
  <si>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</si>
  <si>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</si>
  <si>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</si>
  <si>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</si>
  <si>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</si>
  <si>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</si>
  <si>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</si>
  <si>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</si>
  <si>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</si>
  <si>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</si>
  <si>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</si>
  <si>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</si>
  <si>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</si>
  <si>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</si>
  <si>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</si>
  <si>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</si>
  <si>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</si>
  <si>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</si>
  <si>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</si>
  <si>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</si>
  <si>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</si>
  <si>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</si>
  <si>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</si>
  <si>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</si>
  <si>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</si>
  <si>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</si>
  <si>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</si>
  <si>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</si>
  <si>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</si>
  <si>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</si>
  <si>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</si>
  <si>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</si>
  <si>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</si>
  <si>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</si>
  <si>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</si>
  <si>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</si>
  <si>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</si>
  <si>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</si>
  <si>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</si>
  <si>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</si>
  <si>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</si>
  <si>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</si>
  <si>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</si>
  <si>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</si>
  <si>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</si>
  <si>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</si>
  <si>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</si>
  <si>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</si>
  <si>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</si>
  <si>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</si>
  <si>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</si>
  <si>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</si>
  <si>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</si>
  <si>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</si>
  <si>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</si>
  <si>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</si>
  <si>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</si>
  <si>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</si>
  <si>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</si>
  <si>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</si>
  <si>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</si>
  <si>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</si>
  <si>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</si>
  <si>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</si>
  <si>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</si>
  <si>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</si>
  <si>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</si>
  <si>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</si>
  <si>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</si>
  <si>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</si>
  <si>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</si>
  <si>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</si>
  <si>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</si>
  <si>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</si>
  <si>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</si>
  <si>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</si>
  <si>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</si>
  <si>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</si>
  <si>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</si>
  <si>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</si>
  <si>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</si>
  <si>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</si>
  <si>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</si>
  <si>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</si>
  <si>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</si>
  <si>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</si>
  <si>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</si>
  <si>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</si>
  <si>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</si>
  <si>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</si>
  <si>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</si>
  <si>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</si>
  <si>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</si>
  <si>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</si>
  <si>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</si>
  <si>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</si>
  <si>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</si>
  <si>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</si>
  <si>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</si>
  <si>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</si>
  <si>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</si>
  <si>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</si>
  <si>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</si>
  <si>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</si>
  <si>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</si>
  <si>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</si>
  <si>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</si>
  <si>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</si>
  <si>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</si>
  <si>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</si>
  <si>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</si>
  <si>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</si>
  <si>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</si>
  <si>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</si>
  <si>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</si>
  <si>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</si>
  <si>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</si>
  <si>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</si>
  <si>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</si>
  <si>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</si>
  <si>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</si>
  <si>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</si>
  <si>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</si>
  <si>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</si>
  <si>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</si>
  <si>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</si>
  <si>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</si>
  <si>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</si>
  <si>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</si>
  <si>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</si>
  <si>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</si>
  <si>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</si>
  <si>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</si>
  <si>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</si>
  <si>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</si>
  <si>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</si>
  <si>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</si>
  <si>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</si>
  <si>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</si>
  <si>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</si>
  <si>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</si>
  <si>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</si>
  <si>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</si>
  <si>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</si>
  <si>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</si>
  <si>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</si>
  <si>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</si>
  <si>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</si>
  <si>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</si>
  <si>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</si>
  <si>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</si>
  <si>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</si>
  <si>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</si>
  <si>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</si>
  <si>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</si>
  <si>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</si>
  <si>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</si>
  <si>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</si>
  <si>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</si>
  <si>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</si>
  <si>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</si>
  <si>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</si>
  <si>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</si>
  <si>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</si>
  <si>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</si>
  <si>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</si>
  <si>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</si>
  <si>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</si>
  <si>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</si>
  <si>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</si>
  <si>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</si>
  <si>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</si>
  <si>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</si>
  <si>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</si>
  <si>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</si>
  <si>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</si>
  <si>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</si>
  <si>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</si>
  <si>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</si>
  <si>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</si>
  <si>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</si>
  <si>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</si>
  <si>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</si>
  <si>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</si>
  <si>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</si>
  <si>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</si>
  <si>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</si>
  <si>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</si>
  <si>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</si>
  <si>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</si>
  <si>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</si>
  <si>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</si>
  <si>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</si>
  <si>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</si>
  <si>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</si>
  <si>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</si>
  <si>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</si>
  <si>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</si>
  <si>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</si>
  <si>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</si>
  <si>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</si>
  <si>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</si>
  <si>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</si>
  <si>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</si>
  <si>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</si>
  <si>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</si>
  <si>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</si>
  <si>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</si>
  <si>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</si>
  <si>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</si>
  <si>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</si>
  <si>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</si>
  <si>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</si>
  <si>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</si>
  <si>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</si>
  <si>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</si>
  <si>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</si>
  <si>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</si>
  <si>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</si>
  <si>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</si>
  <si>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</si>
  <si>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</si>
  <si>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</si>
  <si>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</si>
  <si>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</si>
  <si>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</si>
  <si>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</si>
  <si>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</si>
  <si>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</si>
  <si>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</si>
  <si>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</si>
  <si>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</si>
  <si>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</si>
  <si>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</si>
  <si>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</si>
  <si>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</si>
  <si>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</si>
  <si>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</si>
  <si>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</si>
  <si>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</si>
  <si>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</si>
  <si>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</si>
  <si>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</si>
  <si>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</si>
  <si>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</si>
  <si>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</si>
  <si>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</si>
  <si>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</si>
  <si>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</si>
  <si>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</si>
  <si>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</si>
  <si>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</si>
  <si>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</si>
  <si>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</si>
  <si>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</si>
  <si>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</si>
  <si>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</si>
  <si>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</si>
  <si>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</si>
  <si>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</si>
  <si>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</si>
  <si>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</si>
  <si>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</si>
  <si>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</si>
  <si>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</si>
  <si>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</si>
  <si>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</si>
  <si>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</si>
  <si>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</si>
  <si>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</si>
  <si>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</si>
  <si>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</si>
  <si>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</si>
  <si>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</si>
  <si>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</si>
  <si>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</si>
  <si>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</si>
  <si>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</si>
  <si>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</si>
  <si>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</si>
  <si>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</si>
  <si>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</si>
  <si>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</si>
  <si>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</si>
  <si>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</si>
  <si>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</si>
  <si>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</si>
  <si>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</si>
  <si>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</si>
  <si>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</si>
  <si>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</si>
  <si>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</si>
  <si>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</si>
  <si>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</si>
  <si>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</si>
  <si>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</si>
  <si>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</si>
  <si>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</si>
  <si>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</si>
  <si>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</si>
  <si>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</si>
  <si>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</si>
  <si>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</si>
  <si>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</si>
  <si>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</si>
  <si>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</si>
  <si>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</si>
  <si>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</si>
  <si>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</si>
  <si>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</si>
  <si>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</si>
  <si>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</si>
  <si>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</si>
  <si>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</si>
  <si>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</si>
  <si>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</si>
  <si>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</si>
  <si>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</si>
  <si>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</si>
  <si>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</si>
  <si>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</si>
  <si>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</si>
  <si>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</si>
  <si>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</si>
  <si>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</si>
  <si>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</si>
  <si>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</si>
  <si>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</si>
  <si>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</si>
  <si>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</si>
  <si>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</si>
  <si>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</si>
  <si>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</si>
  <si>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</si>
  <si>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</si>
  <si>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</si>
  <si>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</si>
  <si>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</si>
  <si>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</si>
  <si>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</si>
  <si>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</si>
  <si>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</si>
  <si>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</si>
  <si>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</si>
  <si>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</si>
  <si>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</si>
  <si>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</si>
  <si>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</si>
  <si>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</si>
  <si>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</si>
  <si>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</si>
  <si>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</si>
  <si>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</si>
  <si>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</si>
  <si>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</si>
  <si>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</si>
  <si>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</si>
  <si>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</si>
  <si>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</si>
  <si>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</si>
  <si>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</si>
  <si>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</si>
  <si>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</si>
  <si>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</si>
  <si>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</si>
  <si>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</si>
  <si>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</si>
  <si>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</si>
  <si>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</si>
  <si>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</si>
  <si>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</si>
  <si>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</si>
  <si>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</si>
  <si>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</si>
  <si>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</si>
  <si>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</si>
  <si>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</si>
  <si>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</si>
  <si>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</si>
  <si>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</si>
  <si>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</si>
  <si>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</si>
  <si>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</si>
  <si>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</si>
  <si>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</si>
  <si>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</si>
  <si>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</si>
  <si>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</si>
  <si>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</si>
  <si>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</si>
  <si>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</si>
  <si>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</si>
  <si>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</si>
  <si>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</si>
  <si>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</si>
  <si>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</si>
  <si>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</si>
  <si>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</si>
  <si>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</si>
  <si>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</si>
  <si>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</si>
  <si>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</si>
  <si>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</si>
  <si>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</si>
  <si>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</si>
  <si>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</si>
  <si>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</si>
  <si>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</si>
  <si>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</si>
  <si>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</si>
  <si>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</si>
  <si>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</si>
  <si>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</si>
  <si>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</si>
  <si>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</si>
  <si>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</si>
  <si>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</si>
  <si>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</si>
  <si>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</si>
  <si>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</si>
  <si>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</si>
  <si>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</si>
  <si>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</si>
  <si>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</si>
  <si>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</si>
  <si>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</si>
  <si>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</si>
  <si>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</si>
  <si>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</si>
  <si>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</si>
  <si>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</si>
  <si>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</si>
  <si>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</si>
  <si>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</si>
  <si>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</si>
  <si>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</si>
  <si>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</si>
  <si>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</si>
  <si>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</si>
  <si>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</si>
  <si>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</si>
  <si>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</si>
  <si>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</si>
  <si>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</si>
  <si>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</si>
  <si>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</si>
  <si>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</si>
  <si>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</si>
  <si>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</si>
  <si>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</si>
  <si>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</si>
  <si>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</si>
  <si>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</si>
  <si>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</si>
  <si>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</si>
  <si>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</si>
  <si>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</si>
  <si>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</si>
  <si>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</si>
  <si>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</si>
  <si>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</si>
  <si>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</si>
  <si>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</si>
  <si>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</si>
  <si>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</si>
  <si>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</si>
  <si>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</si>
  <si>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</si>
  <si>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</si>
  <si>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</si>
  <si>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</si>
  <si>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</si>
  <si>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</si>
  <si>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</si>
  <si>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</si>
  <si>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</si>
  <si>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</si>
  <si>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</si>
  <si>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</si>
  <si>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</si>
  <si>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</si>
  <si>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</si>
  <si>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</si>
  <si>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</si>
  <si>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</si>
  <si>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</si>
  <si>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</si>
  <si>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</si>
  <si>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</si>
  <si>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</si>
  <si>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</si>
  <si>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</si>
  <si>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</si>
  <si>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</si>
  <si>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</si>
  <si>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</si>
  <si>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</si>
  <si>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</si>
  <si>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</si>
  <si>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</si>
  <si>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</si>
  <si>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</si>
  <si>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</si>
  <si>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</si>
  <si>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</si>
  <si>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</si>
  <si>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</si>
  <si>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</si>
  <si>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</si>
  <si>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</si>
  <si>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</si>
  <si>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</si>
  <si>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</si>
  <si>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</si>
  <si>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</si>
  <si>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</si>
  <si>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</si>
  <si>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</si>
  <si>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</si>
  <si>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</si>
  <si>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</si>
  <si>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</si>
  <si>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</si>
  <si>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</si>
  <si>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</si>
  <si>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</si>
  <si>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</si>
  <si>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</si>
  <si>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</si>
  <si>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</si>
  <si>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</si>
  <si>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</si>
  <si>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</si>
  <si>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</si>
  <si>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</si>
  <si>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</si>
  <si>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</si>
  <si>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</si>
  <si>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</si>
  <si>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</si>
  <si>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</si>
  <si>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</si>
  <si>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</si>
  <si>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</si>
  <si>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</si>
  <si>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</si>
  <si>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</si>
  <si>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</si>
  <si>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</si>
  <si>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</si>
  <si>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</si>
  <si>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</si>
  <si>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</si>
  <si>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</si>
  <si>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</si>
  <si>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</si>
  <si>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</si>
  <si>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</si>
  <si>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</si>
  <si>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</si>
  <si>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</si>
  <si>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</si>
  <si>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</si>
  <si>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</si>
  <si>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</si>
  <si>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</si>
  <si>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</si>
  <si>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</si>
  <si>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</si>
  <si>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</si>
  <si>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</si>
  <si>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</si>
  <si>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</si>
  <si>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</si>
  <si>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</si>
  <si>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</si>
  <si>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</si>
  <si>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</si>
  <si>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</si>
  <si>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</si>
  <si>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</si>
  <si>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</si>
  <si>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</si>
  <si>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</si>
  <si>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</si>
  <si>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</si>
  <si>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</si>
  <si>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</si>
  <si>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</si>
  <si>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</si>
  <si>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</si>
  <si>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</si>
  <si>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</si>
  <si>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</si>
  <si>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</si>
  <si>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</si>
  <si>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</si>
  <si>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</si>
  <si>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</si>
  <si>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</si>
  <si>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</si>
  <si>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</si>
  <si>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</si>
  <si>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</si>
  <si>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</si>
  <si>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</si>
  <si>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</si>
  <si>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</si>
  <si>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</si>
  <si>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</si>
  <si>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</si>
  <si>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</si>
  <si>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</si>
  <si>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</si>
  <si>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</si>
  <si>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</si>
  <si>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</si>
  <si>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</si>
  <si>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</si>
  <si>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</si>
  <si>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</si>
  <si>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</si>
  <si>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</si>
  <si>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</si>
  <si>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</si>
  <si>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</si>
  <si>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</si>
  <si>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</si>
  <si>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</si>
  <si>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</si>
  <si>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</si>
  <si>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</si>
  <si>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</si>
  <si>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</si>
  <si>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</si>
  <si>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</si>
  <si>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</si>
  <si>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</si>
  <si>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</si>
  <si>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</si>
  <si>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</si>
  <si>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</si>
  <si>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</si>
  <si>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</si>
  <si>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</si>
  <si>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</si>
  <si>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</si>
  <si>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</si>
  <si>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</si>
  <si>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</si>
  <si>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</si>
  <si>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</si>
  <si>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</si>
  <si>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</si>
  <si>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</si>
  <si>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</si>
  <si>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</si>
  <si>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</si>
  <si>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</si>
  <si>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</si>
  <si>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</si>
  <si>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</si>
  <si>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</si>
  <si>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</si>
  <si>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</si>
  <si>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</si>
  <si>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</si>
  <si>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</si>
  <si>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</si>
  <si>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</si>
  <si>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</si>
  <si>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</si>
  <si>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</si>
  <si>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</si>
  <si>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</si>
  <si>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</si>
  <si>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</si>
  <si>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</si>
  <si>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</si>
  <si>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</si>
  <si>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</si>
  <si>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</si>
  <si>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</si>
  <si>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</si>
  <si>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</si>
  <si>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</si>
  <si>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</si>
  <si>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</si>
  <si>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</si>
  <si>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</si>
  <si>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</si>
  <si>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</si>
  <si>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</si>
  <si>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</si>
  <si>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</si>
  <si>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</si>
  <si>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</si>
  <si>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</si>
  <si>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</si>
  <si>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</si>
  <si>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</si>
  <si>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</si>
  <si>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</si>
  <si>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</si>
  <si>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</si>
  <si>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</si>
  <si>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</si>
  <si>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</si>
  <si>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</si>
  <si>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</si>
  <si>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</si>
  <si>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</si>
  <si>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</si>
  <si>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</si>
  <si>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</si>
  <si>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</si>
  <si>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</si>
  <si>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</si>
  <si>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</si>
  <si>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</si>
  <si>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</si>
  <si>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</si>
  <si>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</si>
  <si>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</si>
  <si>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</si>
  <si>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</si>
  <si>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</si>
  <si>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</si>
  <si>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</si>
  <si>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</si>
  <si>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</si>
  <si>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</si>
  <si>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</si>
  <si>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</si>
  <si>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</si>
  <si>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</si>
  <si>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</si>
  <si>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</si>
  <si>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</si>
  <si>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</si>
  <si>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</si>
  <si>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</si>
  <si>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</si>
  <si>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</si>
  <si>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</si>
  <si>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</si>
  <si>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</si>
  <si>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</si>
  <si>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</si>
  <si>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</si>
  <si>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</si>
  <si>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</si>
  <si>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</si>
  <si>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</si>
  <si>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</si>
  <si>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</si>
  <si>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</si>
  <si>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</si>
  <si>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</si>
  <si>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</si>
  <si>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</si>
  <si>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</si>
  <si>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</si>
  <si>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</si>
  <si>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</si>
  <si>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</si>
  <si>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</si>
  <si>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</si>
  <si>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</si>
  <si>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</si>
  <si>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</si>
  <si>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</si>
  <si>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</si>
  <si>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</si>
  <si>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</si>
  <si>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</si>
  <si>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</si>
  <si>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</si>
  <si>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</si>
  <si>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</si>
  <si>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</si>
  <si>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</si>
  <si>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</si>
  <si>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</si>
  <si>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</si>
  <si>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</si>
  <si>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</si>
  <si>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</si>
  <si>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</si>
  <si>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</si>
  <si>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</si>
  <si>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</si>
  <si>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</si>
  <si>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</si>
  <si>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</si>
  <si>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</si>
  <si>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</si>
  <si>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</si>
  <si>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</si>
  <si>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</si>
  <si>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</si>
  <si>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</si>
  <si>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</si>
  <si>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</si>
  <si>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</si>
  <si>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</si>
  <si>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</si>
  <si>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</si>
  <si>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</si>
  <si>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</si>
  <si>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</si>
  <si>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</si>
  <si>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</si>
  <si>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</si>
  <si>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</si>
  <si>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</si>
  <si>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</si>
  <si>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</si>
  <si>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</si>
  <si>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</si>
  <si>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</si>
  <si>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</si>
  <si>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</si>
  <si>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</si>
  <si>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</si>
  <si>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</si>
  <si>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</si>
  <si>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</si>
  <si>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</si>
  <si>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</si>
  <si>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</si>
  <si>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</si>
  <si>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</si>
  <si>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</si>
  <si>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</si>
  <si>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</si>
  <si>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</si>
  <si>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</si>
  <si>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</si>
  <si>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</si>
  <si>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</si>
  <si>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</si>
  <si>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</si>
  <si>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</si>
  <si>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</si>
  <si>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</si>
  <si>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</si>
  <si>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</si>
  <si>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</si>
  <si>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</si>
  <si>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</si>
  <si>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</si>
  <si>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</si>
  <si>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</si>
  <si>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</si>
  <si>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</si>
  <si>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</si>
  <si>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</si>
  <si>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</si>
  <si>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</si>
  <si>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</si>
  <si>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</si>
  <si>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</si>
  <si>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</si>
  <si>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</si>
  <si>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</si>
  <si>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</si>
  <si>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</si>
  <si>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</si>
  <si>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</si>
  <si>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</si>
  <si>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</si>
  <si>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</si>
  <si>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</si>
  <si>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</si>
  <si>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</si>
  <si>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</si>
  <si>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</si>
  <si>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</si>
  <si>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</si>
  <si>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</si>
  <si>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</si>
  <si>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</si>
  <si>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</si>
  <si>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</si>
  <si>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</si>
  <si>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</si>
  <si>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</si>
  <si>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</si>
  <si>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</si>
  <si>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</si>
  <si>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</si>
  <si>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</si>
  <si>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</si>
  <si>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</si>
  <si>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</si>
  <si>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</si>
  <si>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</si>
  <si>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</si>
  <si>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</si>
  <si>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</si>
  <si>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</si>
  <si>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</si>
  <si>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</si>
  <si>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</si>
  <si>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</si>
  <si>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</si>
  <si>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</si>
  <si>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</si>
  <si>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</si>
  <si>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</si>
  <si>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</si>
  <si>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</si>
  <si>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</si>
  <si>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</si>
  <si>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</si>
  <si>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</si>
  <si>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</si>
  <si>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</si>
  <si>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</si>
  <si>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</si>
  <si>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</si>
  <si>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</si>
  <si>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</si>
  <si>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</si>
  <si>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</si>
  <si>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</si>
  <si>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</si>
  <si>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</si>
  <si>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</si>
  <si>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</si>
  <si>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</si>
  <si>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</si>
  <si>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</si>
  <si>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</si>
  <si>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</si>
  <si>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</si>
  <si>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</si>
  <si>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</si>
  <si>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</si>
  <si>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</si>
  <si>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</si>
  <si>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</si>
  <si>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</si>
  <si>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</si>
  <si>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</si>
  <si>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</si>
  <si>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</si>
  <si>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</si>
  <si>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</si>
  <si>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</si>
  <si>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</si>
  <si>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</si>
  <si>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</si>
  <si>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</si>
  <si>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</si>
  <si>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</si>
  <si>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</si>
  <si>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</si>
  <si>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</si>
  <si>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</si>
  <si>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</si>
  <si>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</si>
  <si>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</si>
  <si>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</si>
  <si>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</si>
  <si>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</si>
  <si>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</si>
  <si>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</si>
  <si>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</si>
  <si>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</si>
  <si>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</si>
  <si>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</si>
  <si>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</si>
  <si>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</si>
  <si>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</si>
  <si>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</si>
  <si>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</si>
  <si>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</si>
  <si>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</si>
  <si>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</si>
  <si>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</si>
  <si>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</si>
  <si>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</si>
  <si>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</si>
  <si>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</si>
  <si>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</si>
  <si>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</si>
  <si>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</si>
  <si>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</si>
  <si>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</si>
  <si>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</si>
  <si>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</si>
  <si>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</si>
  <si>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</si>
  <si>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</si>
  <si>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</si>
  <si>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</si>
  <si>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</si>
  <si>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</si>
  <si>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</si>
  <si>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</si>
  <si>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</si>
  <si>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</si>
  <si>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</si>
  <si>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</si>
  <si>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</si>
  <si>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</si>
  <si>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</si>
  <si>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</si>
  <si>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</si>
  <si>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</si>
  <si>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</si>
  <si>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</si>
  <si>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</si>
  <si>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</si>
  <si>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</si>
  <si>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</si>
  <si>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</si>
  <si>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</si>
  <si>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</si>
  <si>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</si>
  <si>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</si>
  <si>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</si>
  <si>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</si>
  <si>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</si>
  <si>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</si>
  <si>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</si>
  <si>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</si>
  <si>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</si>
  <si>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</si>
  <si>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</si>
  <si>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</si>
  <si>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</si>
  <si>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</si>
  <si>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</si>
  <si>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</si>
  <si>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</si>
  <si>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</si>
  <si>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</si>
  <si>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</si>
  <si>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</si>
  <si>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</si>
  <si>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</si>
  <si>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</si>
  <si>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</si>
  <si>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</si>
  <si>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</si>
  <si>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</si>
  <si>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</si>
  <si>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</si>
  <si>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</si>
  <si>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</si>
  <si>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</si>
  <si>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</si>
  <si>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</si>
  <si>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</si>
  <si>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</si>
  <si>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</si>
  <si>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</si>
  <si>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</si>
  <si>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</si>
  <si>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</si>
  <si>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</si>
  <si>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</si>
  <si>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</si>
  <si>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</si>
  <si>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</si>
  <si>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</si>
  <si>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</si>
  <si>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</si>
  <si>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</si>
  <si>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</si>
  <si>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</si>
  <si>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</si>
  <si>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</si>
  <si>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</si>
  <si>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</si>
  <si>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</si>
  <si>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</si>
  <si>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</si>
  <si>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</si>
  <si>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</si>
  <si>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</si>
  <si>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</si>
  <si>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</si>
  <si>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</si>
  <si>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</si>
  <si>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</si>
  <si>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</si>
  <si>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</si>
  <si>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</si>
  <si>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</si>
  <si>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</si>
  <si>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</si>
  <si>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</si>
  <si>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</si>
  <si>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</si>
  <si>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</si>
  <si>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</si>
  <si>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</si>
  <si>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</si>
  <si>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</si>
  <si>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</si>
  <si>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</si>
  <si>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</si>
  <si>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</si>
  <si>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</si>
  <si>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</si>
  <si>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</si>
  <si>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</si>
  <si>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</si>
  <si>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</si>
  <si>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</si>
  <si>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</si>
  <si>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</si>
  <si>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</si>
  <si>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</si>
  <si>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</si>
  <si>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</si>
  <si>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</si>
  <si>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</si>
  <si>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</si>
  <si>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</si>
  <si>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</si>
  <si>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</si>
  <si>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</si>
  <si>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</si>
  <si>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</si>
  <si>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</si>
  <si>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</si>
  <si>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</si>
  <si>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</si>
  <si>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</si>
  <si>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</si>
  <si>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</si>
  <si>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</si>
  <si>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</si>
  <si>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</si>
  <si>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</si>
  <si>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</si>
  <si>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</si>
  <si>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</si>
  <si>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</si>
  <si>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</si>
  <si>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</si>
  <si>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</si>
  <si>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</si>
  <si>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</si>
  <si>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</si>
  <si>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</si>
  <si>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</si>
  <si>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</si>
  <si>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</si>
  <si>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</si>
  <si>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</si>
  <si>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</si>
  <si>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</si>
  <si>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</si>
  <si>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</si>
  <si>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</si>
  <si>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</si>
  <si>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</si>
  <si>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</si>
  <si>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</si>
  <si>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</si>
  <si>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</si>
  <si>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</si>
  <si>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</si>
  <si>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</si>
  <si>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</si>
  <si>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</si>
  <si>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</si>
  <si>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</si>
  <si>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</si>
  <si>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</si>
  <si>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</si>
  <si>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</si>
  <si>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</si>
  <si>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</si>
  <si>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</si>
  <si>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</si>
  <si>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</si>
  <si>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</si>
  <si>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</si>
  <si>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</si>
  <si>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</si>
  <si>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</si>
  <si>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</si>
  <si>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</si>
  <si>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</si>
  <si>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</si>
  <si>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</si>
  <si>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</si>
  <si>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</si>
  <si>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</si>
  <si>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</si>
  <si>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</si>
  <si>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</si>
  <si>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</si>
  <si>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</si>
  <si>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</si>
  <si>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</si>
  <si>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</si>
  <si>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</si>
  <si>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</si>
  <si>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</si>
  <si>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</si>
  <si>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</si>
  <si>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</si>
  <si>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</si>
  <si>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</si>
  <si>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</si>
  <si>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</si>
  <si>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</si>
  <si>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</si>
  <si>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</si>
  <si>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</si>
  <si>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</si>
  <si>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</si>
  <si>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</si>
  <si>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</si>
  <si>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</si>
  <si>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</si>
  <si>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</si>
  <si>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</si>
  <si>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</si>
  <si>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</si>
  <si>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</si>
  <si>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</si>
  <si>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</si>
  <si>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</si>
  <si>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</si>
  <si>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</si>
  <si>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</si>
  <si>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</si>
  <si>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</si>
  <si>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</si>
  <si>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</si>
  <si>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</si>
  <si>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</si>
  <si>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</si>
  <si>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</si>
  <si>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</si>
  <si>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</si>
  <si>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</si>
  <si>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</si>
  <si>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</si>
  <si>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</si>
  <si>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</si>
  <si>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</si>
  <si>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</si>
  <si>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</si>
  <si>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</si>
  <si>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</si>
  <si>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</si>
  <si>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</si>
  <si>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</si>
  <si>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</si>
  <si>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</si>
  <si>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</si>
  <si>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</si>
  <si>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</si>
  <si>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</si>
  <si>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</si>
  <si>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</si>
  <si>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</si>
  <si>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</si>
  <si>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</si>
  <si>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</si>
  <si>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</si>
  <si>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</si>
  <si>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</si>
  <si>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</si>
  <si>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</si>
  <si>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</si>
  <si>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</si>
  <si>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</si>
  <si>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</si>
  <si>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</si>
  <si>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</si>
  <si>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</si>
  <si>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</si>
  <si>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</si>
  <si>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</si>
  <si>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</si>
  <si>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</si>
  <si>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</si>
  <si>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</si>
  <si>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</si>
  <si>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</si>
  <si>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</si>
  <si>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</si>
  <si>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</si>
  <si>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</si>
  <si>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</si>
  <si>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</si>
  <si>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</si>
  <si>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</si>
  <si>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</si>
  <si>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</si>
  <si>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</si>
  <si>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</si>
  <si>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</si>
  <si>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</si>
  <si>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</si>
  <si>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</si>
  <si>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</si>
  <si>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</si>
  <si>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</si>
  <si>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</si>
  <si>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</si>
  <si>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</si>
  <si>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</si>
  <si>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</si>
  <si>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</si>
  <si>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</si>
  <si>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</si>
  <si>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</si>
  <si>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</si>
  <si>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</si>
  <si>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</si>
  <si>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</si>
  <si>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</si>
  <si>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</si>
  <si>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</si>
  <si>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</si>
  <si>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</si>
  <si>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</si>
  <si>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</si>
  <si>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</si>
  <si>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</si>
  <si>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</si>
  <si>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</si>
  <si>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</si>
  <si>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</si>
  <si>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</si>
  <si>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</si>
  <si>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</si>
  <si>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</si>
  <si>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</si>
  <si>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</si>
  <si>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</si>
  <si>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</si>
  <si>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</si>
  <si>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</si>
  <si>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</si>
  <si>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</si>
  <si>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</si>
  <si>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</si>
  <si>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</si>
  <si>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</si>
  <si>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</si>
  <si>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</si>
  <si>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</si>
  <si>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</si>
  <si>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</si>
  <si>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</si>
  <si>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</si>
  <si>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</si>
  <si>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</si>
  <si>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</si>
  <si>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</si>
  <si>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</si>
  <si>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</si>
  <si>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</si>
  <si>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</si>
  <si>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</si>
  <si>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</si>
  <si>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</si>
  <si>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</si>
  <si>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</si>
  <si>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</si>
  <si>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</si>
  <si>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</si>
  <si>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</si>
  <si>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</si>
  <si>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</si>
  <si>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</si>
  <si>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</si>
  <si>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</si>
  <si>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</si>
  <si>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</si>
  <si>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</si>
  <si>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</si>
  <si>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</si>
  <si>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</si>
  <si>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</si>
  <si>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</si>
  <si>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</si>
  <si>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</si>
  <si>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</si>
  <si>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</si>
  <si>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</si>
  <si>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</si>
  <si>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</si>
  <si>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</si>
  <si>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</si>
  <si>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</si>
  <si>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</si>
  <si>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</si>
  <si>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</si>
  <si>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</si>
  <si>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</si>
  <si>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</si>
  <si>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</si>
  <si>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</si>
  <si>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</si>
  <si>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</si>
  <si>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</si>
  <si>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</si>
  <si>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</si>
  <si>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</si>
  <si>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</si>
  <si>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</si>
  <si>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</si>
  <si>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</si>
  <si>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</si>
  <si>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</si>
  <si>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</si>
  <si>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</si>
  <si>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</si>
  <si>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</si>
  <si>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</si>
  <si>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</si>
  <si>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</si>
  <si>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</si>
  <si>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</si>
  <si>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</si>
  <si>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</si>
  <si>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</si>
  <si>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</si>
  <si>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</si>
  <si>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</si>
  <si>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</si>
  <si>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</si>
  <si>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</si>
  <si>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</si>
  <si>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</si>
  <si>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</si>
  <si>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</si>
  <si>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</si>
  <si>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</si>
  <si>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</si>
  <si>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</si>
  <si>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</si>
  <si>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</si>
  <si>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</si>
  <si>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</si>
  <si>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</si>
  <si>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</si>
  <si>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</si>
  <si>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</si>
  <si>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</si>
  <si>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</si>
  <si>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</si>
  <si>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</si>
  <si>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</si>
  <si>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</si>
  <si>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</si>
  <si>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</si>
  <si>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</si>
  <si>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</si>
  <si>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</si>
  <si>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</si>
  <si>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</si>
  <si>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</si>
  <si>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</si>
  <si>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</si>
  <si>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</si>
  <si>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</si>
  <si>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</si>
  <si>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</si>
  <si>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</si>
  <si>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</si>
  <si>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</si>
  <si>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</si>
  <si>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</si>
  <si>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</si>
  <si>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</si>
  <si>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</si>
  <si>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</si>
  <si>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</si>
  <si>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</si>
  <si>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</si>
  <si>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</si>
  <si>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</si>
  <si>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</si>
  <si>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</si>
  <si>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</si>
  <si>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</si>
  <si>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</si>
  <si>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</si>
  <si>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</si>
  <si>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</si>
  <si>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</si>
  <si>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</si>
  <si>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</si>
  <si>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</si>
  <si>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</si>
  <si>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</si>
  <si>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</si>
  <si>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</si>
  <si>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</si>
  <si>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</si>
  <si>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</si>
  <si>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</si>
  <si>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</si>
  <si>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</si>
  <si>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</si>
  <si>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</si>
  <si>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</si>
  <si>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</si>
  <si>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</si>
  <si>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</si>
  <si>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</si>
  <si>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</si>
  <si>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</si>
  <si>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</si>
  <si>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</si>
  <si>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</si>
  <si>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</si>
  <si>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</si>
  <si>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</si>
  <si>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</si>
  <si>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</si>
  <si>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</si>
  <si>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</si>
  <si>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</si>
  <si>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</si>
  <si>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</si>
  <si>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</si>
  <si>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</si>
  <si>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</si>
  <si>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</si>
  <si>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</si>
  <si>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</si>
  <si>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</si>
  <si>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</si>
  <si>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</si>
  <si>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</si>
  <si>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</si>
  <si>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</si>
  <si>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</si>
  <si>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</si>
  <si>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</si>
  <si>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</si>
  <si>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</si>
  <si>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</si>
  <si>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</si>
  <si>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</si>
  <si>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</si>
  <si>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</si>
  <si>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</si>
  <si>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</si>
  <si>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</si>
  <si>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</si>
  <si>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</si>
  <si>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</si>
  <si>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</si>
  <si>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</si>
  <si>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</si>
  <si>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</si>
  <si>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</si>
  <si>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</si>
  <si>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</si>
  <si>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</si>
  <si>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</si>
  <si>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</si>
  <si>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</si>
  <si>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</si>
  <si>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</si>
  <si>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</si>
  <si>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</si>
  <si>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</si>
  <si>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</si>
  <si>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</si>
  <si>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</si>
  <si>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</si>
  <si>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</si>
  <si>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</si>
  <si>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</si>
  <si>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</si>
  <si>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</si>
  <si>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</si>
  <si>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</si>
  <si>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</si>
  <si>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</si>
  <si>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</si>
  <si>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</si>
  <si>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</si>
  <si>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</si>
  <si>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</si>
  <si>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</si>
  <si>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</si>
  <si>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</si>
  <si>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</si>
  <si>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</si>
  <si>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</si>
  <si>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</si>
  <si>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</si>
  <si>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</si>
  <si>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</si>
  <si>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</si>
  <si>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</si>
  <si>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</si>
  <si>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</si>
  <si>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</si>
  <si>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</si>
  <si>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</si>
  <si>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</si>
  <si>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</si>
  <si>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</si>
  <si>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</si>
  <si>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</si>
  <si>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</si>
  <si>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</si>
  <si>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</si>
  <si>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</si>
  <si>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</si>
  <si>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</si>
  <si>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</si>
  <si>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</si>
  <si>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</si>
  <si>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</si>
  <si>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</si>
  <si>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</si>
  <si>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</si>
  <si>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</si>
  <si>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</si>
  <si>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</si>
  <si>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</si>
  <si>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</si>
  <si>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</si>
  <si>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</si>
  <si>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</si>
  <si>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</si>
  <si>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</si>
  <si>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</si>
  <si>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</si>
  <si>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</si>
  <si>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</si>
  <si>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</si>
  <si>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</si>
  <si>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</si>
  <si>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</si>
  <si>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</si>
  <si>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</si>
  <si>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</si>
  <si>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</si>
  <si>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</si>
  <si>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</si>
  <si>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</si>
  <si>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</si>
  <si>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</si>
  <si>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</si>
  <si>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</si>
  <si>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</si>
  <si>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</si>
  <si>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</si>
  <si>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</si>
  <si>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</si>
  <si>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</si>
  <si>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</si>
  <si>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</si>
  <si>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</si>
  <si>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</si>
  <si>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</si>
  <si>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</si>
  <si>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</si>
  <si>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</si>
  <si>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</si>
  <si>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</si>
  <si>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</si>
  <si>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</si>
  <si>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</si>
  <si>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</si>
  <si>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</si>
  <si>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</si>
  <si>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</si>
  <si>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</si>
  <si>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</si>
  <si>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</si>
  <si>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</si>
  <si>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</si>
  <si>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</si>
  <si>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</si>
  <si>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</si>
  <si>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</si>
  <si>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</si>
  <si>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</si>
  <si>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</si>
  <si>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</si>
  <si>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</si>
  <si>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</si>
  <si>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</si>
  <si>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</si>
  <si>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</si>
  <si>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</si>
  <si>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</si>
  <si>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</si>
  <si>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</si>
  <si>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</si>
  <si>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</si>
  <si>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</si>
  <si>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</si>
  <si>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</si>
  <si>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</si>
  <si>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</si>
  <si>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</si>
  <si>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</si>
  <si>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</si>
  <si>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</si>
  <si>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</si>
  <si>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</si>
  <si>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</si>
  <si>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</si>
  <si>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</si>
  <si>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</si>
  <si>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</si>
  <si>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</si>
  <si>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</si>
  <si>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</si>
  <si>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</si>
  <si>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</si>
  <si>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</si>
  <si>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</si>
  <si>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</si>
  <si>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</si>
  <si>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</si>
  <si>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</si>
  <si>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</si>
  <si>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</si>
  <si>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</si>
  <si>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</si>
  <si>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</si>
  <si>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</si>
  <si>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</si>
  <si>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</si>
  <si>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</si>
  <si>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</si>
  <si>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</si>
  <si>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</si>
  <si>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</si>
  <si>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</si>
  <si>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</si>
  <si>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</si>
  <si>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</si>
  <si>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</si>
  <si>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</si>
  <si>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</si>
  <si>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</si>
  <si>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</si>
  <si>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</si>
  <si>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</si>
  <si>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</si>
  <si>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</si>
  <si>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</si>
  <si>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</si>
  <si>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</si>
  <si>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</si>
  <si>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</si>
  <si>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</si>
  <si>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</si>
  <si>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</si>
  <si>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</si>
  <si>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</si>
  <si>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</si>
  <si>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</si>
  <si>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</si>
  <si>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</si>
  <si>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</si>
  <si>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</si>
  <si>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</si>
  <si>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</si>
  <si>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</si>
  <si>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</si>
  <si>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</si>
  <si>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</si>
  <si>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</si>
  <si>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</si>
  <si>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</si>
  <si>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</si>
  <si>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</si>
  <si>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</si>
  <si>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</si>
  <si>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</si>
  <si>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</si>
  <si>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</si>
  <si>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</si>
  <si>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</si>
  <si>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</si>
  <si>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</si>
  <si>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</si>
  <si>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</si>
  <si>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</si>
  <si>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</si>
  <si>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</si>
  <si>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</si>
  <si>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</si>
  <si>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</si>
  <si>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</si>
  <si>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</si>
  <si>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</si>
  <si>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</si>
  <si>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</si>
  <si>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</si>
  <si>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</si>
  <si>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</si>
  <si>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</si>
  <si>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</si>
  <si>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</si>
  <si>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</si>
  <si>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</si>
  <si>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</si>
  <si>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</si>
  <si>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</si>
  <si>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</si>
  <si>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</si>
  <si>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</si>
  <si>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</si>
  <si>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</si>
  <si>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</si>
  <si>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</si>
  <si>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</si>
  <si>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</si>
  <si>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</si>
  <si>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</si>
  <si>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</si>
  <si>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</si>
  <si>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</si>
  <si>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</si>
  <si>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</si>
  <si>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</si>
  <si>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</si>
  <si>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</si>
  <si>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</si>
  <si>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</si>
  <si>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</si>
  <si>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</si>
  <si>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</si>
  <si>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</si>
  <si>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</si>
  <si>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</si>
  <si>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</si>
  <si>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</si>
  <si>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</si>
  <si>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</si>
  <si>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</si>
  <si>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</si>
  <si>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</si>
  <si>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</si>
  <si>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</si>
  <si>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</si>
  <si>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</si>
  <si>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</si>
  <si>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</si>
  <si>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</si>
  <si>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</si>
  <si>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</si>
  <si>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</si>
  <si>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</si>
  <si>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</si>
  <si>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</si>
  <si>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</si>
  <si>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</si>
  <si>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</si>
  <si>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</si>
  <si>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</si>
  <si>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</si>
  <si>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</si>
  <si>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</si>
  <si>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</si>
  <si>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</si>
  <si>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</si>
  <si>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</si>
  <si>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</si>
  <si>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</si>
  <si>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</si>
  <si>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</si>
  <si>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</si>
  <si>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</si>
  <si>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</si>
  <si>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</si>
  <si>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</si>
  <si>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</si>
  <si>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</si>
  <si>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</si>
  <si>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</si>
  <si>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</si>
  <si>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</si>
  <si>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</si>
  <si>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</si>
  <si>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</si>
  <si>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</si>
  <si>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</si>
  <si>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</si>
  <si>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</si>
  <si>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</si>
  <si>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</si>
  <si>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</si>
  <si>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</si>
  <si>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</si>
  <si>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</si>
  <si>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</si>
  <si>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</si>
  <si>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</si>
  <si>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</si>
  <si>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</si>
  <si>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</si>
  <si>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</si>
  <si>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</si>
  <si>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</si>
  <si>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</si>
  <si>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</si>
  <si>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</si>
  <si>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</si>
  <si>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</si>
  <si>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</si>
  <si>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</si>
  <si>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</si>
  <si>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</si>
  <si>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</si>
  <si>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</si>
  <si>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</si>
  <si>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</si>
  <si>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</si>
  <si>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</si>
  <si>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</si>
  <si>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</si>
  <si>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</si>
  <si>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</si>
  <si>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</si>
  <si>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</si>
  <si>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</si>
  <si>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</si>
  <si>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</si>
  <si>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</si>
  <si>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</si>
  <si>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</si>
  <si>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</si>
  <si>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</si>
  <si>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</si>
  <si>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</si>
  <si>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</si>
  <si>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</si>
  <si>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</si>
  <si>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</si>
  <si>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</si>
  <si>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</si>
  <si>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</si>
  <si>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</si>
  <si>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</si>
  <si>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</si>
  <si>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</si>
  <si>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</si>
  <si>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</si>
  <si>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</si>
  <si>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</si>
  <si>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</si>
  <si>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</si>
  <si>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</si>
  <si>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</si>
  <si>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</si>
  <si>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</si>
  <si>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</si>
  <si>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</si>
  <si>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</si>
  <si>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</si>
  <si>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</si>
  <si>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</si>
  <si>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</si>
  <si>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</si>
  <si>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</si>
  <si>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</si>
  <si>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</si>
  <si>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</si>
  <si>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</si>
  <si>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</si>
  <si>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</si>
  <si>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</si>
  <si>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</si>
  <si>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</si>
  <si>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</si>
  <si>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</si>
  <si>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</si>
  <si>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</si>
  <si>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</si>
  <si>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</si>
  <si>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</si>
  <si>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</si>
  <si>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</si>
  <si>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</si>
  <si>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</si>
  <si>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</si>
  <si>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</si>
  <si>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</si>
  <si>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</si>
  <si>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</si>
  <si>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</si>
  <si>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</si>
  <si>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</si>
  <si>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</si>
  <si>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</si>
  <si>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</si>
  <si>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</si>
  <si>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</si>
  <si>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</si>
  <si>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</si>
  <si>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</si>
  <si>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</si>
  <si>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</si>
  <si>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</si>
  <si>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</si>
  <si>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</si>
  <si>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</si>
  <si>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</si>
  <si>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</si>
  <si>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</si>
  <si>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</si>
  <si>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</si>
  <si>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</si>
  <si>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</si>
  <si>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</si>
  <si>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</si>
  <si>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</si>
  <si>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</si>
  <si>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</si>
  <si>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</si>
  <si>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</si>
  <si>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</si>
  <si>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</si>
  <si>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</si>
  <si>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</si>
  <si>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</si>
  <si>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</si>
  <si>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</si>
  <si>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</si>
  <si>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</si>
  <si>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</si>
  <si>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</si>
  <si>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</si>
  <si>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</si>
  <si>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</si>
  <si>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</si>
  <si>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</si>
  <si>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</si>
  <si>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</si>
  <si>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</si>
  <si>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</si>
  <si>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</si>
  <si>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</si>
  <si>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</si>
  <si>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</si>
  <si>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</si>
  <si>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</si>
  <si>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</si>
  <si>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</si>
  <si>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</si>
  <si>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</si>
  <si>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</si>
  <si>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</si>
  <si>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</si>
  <si>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</si>
  <si>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</si>
  <si>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</si>
  <si>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</si>
  <si>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</si>
  <si>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</si>
  <si>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</si>
  <si>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</si>
  <si>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</si>
  <si>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</si>
  <si>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</si>
  <si>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</si>
  <si>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</si>
  <si>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</si>
  <si>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</si>
  <si>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</si>
  <si>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</si>
  <si>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</si>
  <si>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</si>
  <si>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</si>
  <si>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</si>
  <si>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</si>
  <si>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</si>
  <si>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</si>
  <si>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</si>
  <si>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</si>
  <si>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</si>
  <si>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</si>
  <si>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</si>
  <si>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</si>
  <si>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</si>
  <si>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</si>
  <si>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</si>
  <si>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</si>
  <si>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</si>
  <si>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</si>
  <si>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</si>
  <si>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</si>
  <si>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</si>
  <si>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</si>
  <si>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</si>
  <si>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</si>
  <si>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</si>
  <si>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</si>
  <si>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</si>
  <si>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</si>
  <si>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</si>
  <si>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</si>
  <si>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</si>
  <si>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</si>
  <si>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</si>
  <si>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</si>
  <si>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</si>
  <si>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</si>
  <si>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</si>
  <si>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</si>
  <si>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</si>
  <si>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</si>
  <si>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</si>
  <si>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</si>
  <si>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</si>
  <si>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</si>
  <si>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</si>
  <si>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</si>
  <si>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</si>
  <si>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</si>
  <si>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</si>
  <si>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</si>
  <si>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</si>
  <si>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</si>
  <si>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</si>
  <si>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</si>
  <si>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</si>
  <si>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</si>
  <si>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</si>
  <si>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</si>
  <si>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</si>
  <si>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</si>
  <si>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</si>
  <si>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</si>
  <si>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</si>
  <si>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</si>
  <si>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</si>
  <si>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</si>
  <si>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</si>
  <si>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</si>
  <si>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</si>
  <si>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</si>
  <si>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</si>
  <si>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</si>
  <si>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</si>
  <si>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</si>
  <si>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</si>
  <si>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</si>
  <si>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</si>
  <si>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</si>
  <si>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</si>
  <si>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</si>
  <si>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</si>
  <si>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</si>
  <si>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</si>
  <si>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</si>
  <si>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</si>
  <si>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</si>
  <si>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</si>
  <si>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</si>
  <si>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</si>
  <si>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</si>
  <si>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</si>
  <si>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</si>
  <si>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</si>
  <si>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</si>
  <si>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</si>
  <si>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</si>
  <si>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</si>
  <si>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</si>
  <si>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</si>
  <si>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</si>
  <si>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</si>
  <si>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</si>
  <si>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</si>
  <si>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</si>
  <si>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</si>
  <si>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</si>
  <si>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</si>
  <si>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</si>
  <si>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</si>
  <si>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</si>
  <si>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</si>
  <si>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</si>
  <si>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</si>
  <si>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</si>
  <si>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</si>
  <si>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</si>
  <si>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</si>
  <si>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</si>
  <si>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</si>
  <si>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</si>
  <si>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</si>
  <si>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</si>
  <si>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</si>
  <si>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</si>
  <si>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</si>
  <si>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</si>
  <si>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</si>
  <si>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</si>
  <si>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</si>
  <si>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</si>
  <si>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</si>
  <si>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</si>
  <si>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</si>
  <si>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</si>
  <si>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</si>
  <si>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</si>
  <si>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</si>
  <si>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</si>
  <si>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</si>
  <si>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</si>
  <si>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</si>
  <si>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</si>
  <si>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</si>
  <si>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</si>
  <si>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</si>
  <si>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</si>
  <si>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</si>
  <si>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</si>
  <si>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</si>
  <si>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</si>
  <si>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</si>
  <si>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</si>
  <si>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</si>
  <si>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</si>
  <si>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</si>
  <si>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</si>
  <si>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</si>
  <si>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</si>
  <si>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</si>
  <si>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</si>
  <si>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</si>
  <si>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</si>
  <si>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</si>
  <si>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</si>
  <si>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</si>
  <si>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</si>
  <si>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</si>
  <si>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</si>
  <si>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</si>
  <si>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</si>
  <si>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</si>
  <si>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</si>
  <si>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</si>
  <si>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</si>
  <si>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</si>
  <si>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</si>
  <si>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</si>
  <si>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</si>
  <si>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</si>
  <si>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</si>
  <si>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</si>
  <si>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</si>
  <si>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</si>
  <si>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</si>
  <si>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</si>
  <si>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</si>
  <si>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</si>
  <si>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</si>
  <si>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</si>
  <si>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</si>
  <si>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</si>
  <si>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</si>
  <si>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</si>
  <si>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</si>
  <si>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</si>
  <si>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</si>
  <si>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</si>
  <si>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</si>
  <si>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</si>
  <si>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</si>
  <si>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</si>
  <si>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</si>
  <si>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</si>
  <si>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</si>
  <si>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</si>
  <si>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</si>
  <si>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</si>
  <si>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</si>
  <si>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</si>
  <si>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</si>
  <si>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</si>
  <si>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</si>
  <si>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</si>
  <si>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</si>
  <si>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</si>
  <si>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</si>
  <si>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</si>
  <si>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</si>
  <si>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</si>
  <si>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</si>
  <si>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</si>
  <si>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</si>
  <si>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</si>
  <si>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</si>
  <si>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</si>
  <si>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</si>
  <si>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</si>
  <si>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</si>
  <si>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</si>
  <si>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</si>
  <si>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</si>
  <si>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</si>
  <si>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</si>
  <si>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</si>
  <si>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</si>
  <si>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</si>
  <si>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</si>
  <si>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</si>
  <si>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</si>
  <si>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</si>
  <si>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</si>
  <si>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</si>
  <si>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</si>
  <si>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</si>
  <si>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</si>
  <si>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</si>
  <si>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</si>
  <si>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</si>
  <si>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</si>
  <si>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</si>
  <si>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</si>
  <si>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</si>
  <si>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</si>
  <si>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</si>
  <si>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</si>
  <si>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</si>
  <si>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</si>
  <si>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</si>
  <si>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</si>
  <si>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</si>
  <si>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</si>
  <si>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</si>
  <si>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</si>
  <si>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</si>
  <si>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</si>
  <si>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</si>
  <si>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</si>
  <si>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</si>
  <si>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</si>
  <si>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</si>
  <si>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</si>
  <si>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</si>
  <si>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</si>
  <si>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</si>
  <si>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</si>
  <si>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</si>
  <si>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</si>
  <si>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</si>
  <si>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</si>
  <si>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</si>
  <si>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</si>
  <si>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</si>
  <si>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</si>
  <si>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</si>
  <si>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</si>
  <si>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</si>
  <si>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</si>
  <si>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</si>
  <si>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</si>
  <si>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</si>
  <si>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</si>
  <si>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</si>
  <si>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</si>
  <si>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</si>
  <si>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</si>
  <si>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</si>
  <si>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</si>
  <si>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</si>
  <si>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</si>
  <si>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</si>
  <si>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</si>
  <si>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</si>
  <si>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</si>
  <si>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</si>
  <si>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</si>
  <si>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</si>
  <si>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</si>
  <si>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</si>
  <si>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</si>
  <si>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</si>
  <si>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</si>
  <si>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</si>
  <si>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</si>
  <si>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</si>
  <si>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</si>
  <si>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</si>
  <si>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</si>
  <si>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</si>
  <si>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</si>
  <si>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</si>
  <si>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</si>
  <si>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</si>
  <si>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</si>
  <si>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</si>
  <si>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</si>
  <si>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</si>
  <si>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</si>
  <si>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</si>
  <si>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</si>
  <si>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</si>
  <si>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</si>
  <si>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</si>
  <si>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</si>
  <si>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</si>
  <si>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</si>
  <si>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</si>
  <si>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</si>
  <si>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</si>
  <si>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</si>
  <si>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</si>
  <si>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</si>
  <si>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</si>
  <si>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</si>
  <si>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</si>
  <si>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</si>
  <si>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</si>
  <si>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</si>
  <si>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</si>
  <si>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</si>
  <si>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</si>
  <si>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</si>
  <si>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</si>
  <si>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</si>
  <si>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</si>
  <si>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</si>
  <si>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</si>
  <si>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</si>
  <si>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</si>
  <si>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</si>
  <si>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</si>
  <si>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</si>
  <si>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</si>
  <si>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</si>
  <si>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</si>
  <si>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</si>
  <si>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</si>
  <si>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</si>
  <si>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</si>
  <si>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</si>
  <si>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</si>
  <si>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</si>
  <si>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</si>
  <si>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</si>
  <si>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</si>
  <si>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</si>
  <si>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</si>
  <si>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</si>
  <si>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</si>
  <si>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</si>
  <si>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</si>
  <si>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</si>
  <si>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</si>
  <si>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</si>
  <si>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</si>
  <si>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</si>
  <si>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</si>
  <si>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</si>
  <si>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</si>
  <si>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</si>
  <si>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</si>
  <si>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</si>
  <si>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</si>
  <si>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</si>
  <si>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</si>
  <si>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</si>
  <si>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</si>
  <si>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</si>
  <si>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</si>
  <si>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</si>
  <si>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</si>
  <si>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</si>
  <si>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</si>
  <si>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</si>
  <si>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</si>
  <si>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</si>
  <si>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</si>
  <si>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</si>
  <si>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</si>
  <si>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</si>
  <si>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</si>
  <si>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</si>
  <si>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</si>
  <si>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</si>
  <si>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</si>
  <si>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</si>
  <si>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</si>
  <si>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</si>
  <si>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</si>
  <si>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</si>
  <si>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</si>
  <si>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</si>
  <si>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</si>
  <si>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</si>
  <si>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</si>
  <si>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</si>
  <si>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</si>
  <si>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</si>
  <si>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</si>
  <si>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</si>
  <si>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</si>
  <si>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</si>
  <si>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</si>
  <si>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</si>
  <si>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</si>
  <si>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</si>
  <si>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</si>
  <si>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</si>
  <si>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</si>
  <si>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</si>
  <si>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</si>
  <si>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</si>
  <si>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</si>
  <si>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</si>
  <si>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</si>
  <si>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</si>
  <si>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</si>
  <si>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</si>
  <si>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</si>
  <si>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</si>
  <si>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</si>
  <si>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</si>
  <si>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</si>
  <si>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</si>
  <si>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</si>
  <si>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</si>
  <si>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</si>
  <si>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</si>
  <si>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</si>
  <si>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</si>
  <si>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</si>
  <si>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</si>
  <si>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</si>
  <si>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</si>
  <si>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</si>
  <si>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</si>
  <si>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</si>
  <si>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</si>
  <si>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</si>
  <si>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</si>
  <si>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</si>
  <si>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</si>
  <si>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</si>
  <si>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</si>
  <si>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</si>
  <si>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</si>
  <si>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</si>
  <si>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</si>
  <si>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</si>
  <si>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</si>
  <si>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</si>
  <si>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</si>
  <si>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</si>
  <si>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</si>
  <si>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</si>
  <si>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</si>
  <si>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</si>
  <si>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</si>
  <si>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</si>
  <si>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</si>
  <si>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</si>
  <si>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</si>
  <si>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</si>
  <si>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</si>
  <si>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</si>
  <si>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</si>
  <si>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</si>
  <si>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</si>
  <si>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</si>
  <si>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</si>
  <si>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</si>
  <si>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</si>
  <si>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</si>
  <si>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</si>
  <si>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</si>
  <si>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</si>
  <si>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</si>
  <si>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</si>
  <si>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</si>
  <si>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</si>
  <si>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</si>
  <si>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</si>
  <si>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</si>
  <si>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</si>
  <si>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</si>
  <si>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</si>
  <si>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</si>
  <si>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</si>
  <si>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</si>
  <si>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</si>
  <si>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</si>
  <si>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</si>
  <si>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</si>
  <si>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</si>
  <si>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</si>
  <si>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</si>
  <si>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</si>
  <si>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</si>
  <si>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</si>
  <si>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</si>
  <si>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</si>
  <si>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</si>
  <si>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</si>
  <si>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</si>
  <si>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</si>
  <si>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</si>
  <si>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</si>
  <si>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</si>
  <si>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</si>
  <si>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</si>
  <si>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</si>
  <si>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</si>
  <si>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</si>
  <si>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</si>
  <si>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</si>
  <si>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</si>
  <si>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</si>
  <si>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</si>
  <si>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</si>
  <si>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</si>
  <si>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</si>
  <si>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</si>
  <si>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</si>
  <si>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</si>
  <si>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</si>
  <si>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</si>
  <si>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</si>
  <si>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</si>
  <si>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</si>
  <si>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</si>
  <si>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</si>
  <si>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</si>
  <si>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</si>
  <si>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</si>
  <si>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</si>
  <si>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</si>
  <si>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</si>
  <si>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</si>
  <si>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</si>
  <si>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</si>
  <si>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</si>
  <si>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</si>
  <si>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</si>
  <si>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</si>
  <si>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</si>
  <si>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</si>
  <si>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</si>
  <si>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</si>
  <si>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</si>
  <si>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</si>
  <si>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</si>
  <si>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</si>
  <si>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</si>
  <si>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</si>
  <si>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</si>
  <si>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</si>
  <si>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</si>
  <si>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</si>
  <si>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</si>
  <si>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</si>
  <si>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</si>
  <si>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</si>
  <si>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</si>
  <si>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</si>
  <si>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</si>
  <si>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</si>
  <si>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</si>
  <si>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</si>
  <si>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</si>
  <si>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</si>
  <si>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</si>
  <si>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</si>
  <si>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</si>
  <si>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</si>
  <si>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</si>
  <si>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</si>
  <si>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</si>
  <si>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</si>
  <si>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</si>
  <si>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</si>
  <si>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</si>
  <si>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</si>
  <si>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</si>
  <si>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</si>
  <si>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</si>
  <si>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</si>
  <si>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</si>
  <si>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</si>
  <si>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</si>
  <si>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</si>
  <si>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</si>
  <si>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</si>
  <si>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</si>
  <si>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</si>
  <si>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</si>
  <si>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</si>
  <si>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</si>
  <si>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</si>
  <si>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</si>
  <si>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</si>
  <si>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</si>
  <si>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</si>
  <si>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</si>
  <si>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</si>
  <si>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</si>
  <si>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</si>
  <si>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</si>
  <si>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</si>
  <si>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</si>
  <si>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</si>
  <si>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</si>
  <si>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</si>
  <si>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</si>
  <si>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</si>
  <si>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</si>
  <si>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</si>
  <si>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</si>
  <si>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</si>
  <si>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</si>
  <si>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</si>
  <si>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</si>
  <si>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</si>
  <si>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</si>
  <si>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</si>
  <si>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</si>
  <si>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</si>
  <si>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</si>
  <si>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</si>
  <si>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</si>
  <si>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</si>
  <si>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</si>
  <si>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</si>
  <si>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</si>
  <si>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</si>
  <si>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</si>
  <si>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</si>
  <si>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</si>
  <si>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</si>
  <si>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</si>
  <si>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</si>
  <si>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</si>
  <si>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</si>
  <si>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</si>
  <si>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</si>
  <si>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</si>
  <si>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</si>
  <si>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</si>
  <si>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</si>
  <si>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</si>
  <si>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</si>
  <si>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</si>
  <si>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</si>
  <si>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</si>
  <si>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</si>
  <si>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</si>
  <si>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</si>
  <si>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</si>
  <si>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</si>
  <si>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</si>
  <si>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</si>
  <si>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</si>
  <si>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</si>
  <si>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</si>
  <si>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</si>
  <si>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</si>
  <si>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</si>
  <si>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</si>
  <si>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</si>
  <si>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</si>
  <si>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</si>
  <si>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</si>
  <si>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</si>
  <si>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</si>
  <si>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</si>
  <si>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</si>
  <si>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</si>
  <si>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</si>
  <si>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</si>
  <si>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</si>
  <si>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</si>
  <si>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</si>
  <si>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</si>
  <si>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</si>
  <si>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</si>
  <si>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</si>
  <si>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</si>
  <si>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</si>
  <si>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</si>
  <si>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</si>
  <si>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</si>
  <si>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</si>
  <si>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</si>
  <si>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</si>
  <si>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</si>
  <si>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</si>
  <si>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</si>
  <si>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</si>
  <si>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</si>
  <si>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</si>
  <si>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</si>
  <si>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</si>
  <si>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</si>
  <si>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</si>
  <si>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</si>
  <si>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</si>
  <si>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</si>
  <si>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</si>
  <si>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</si>
  <si>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</si>
  <si>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</si>
  <si>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</si>
  <si>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</si>
  <si>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</si>
  <si>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</si>
  <si>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</si>
  <si>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</si>
  <si>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</si>
  <si>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</si>
  <si>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</si>
  <si>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</si>
  <si>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</si>
  <si>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</si>
  <si>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</si>
  <si>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</si>
  <si>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</si>
  <si>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</si>
  <si>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</si>
  <si>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</si>
  <si>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</si>
  <si>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</si>
  <si>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</si>
  <si>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</si>
  <si>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</si>
  <si>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</si>
  <si>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</si>
  <si>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</si>
  <si>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</si>
  <si>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</si>
  <si>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</si>
  <si>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</si>
  <si>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</si>
  <si>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</si>
  <si>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</si>
  <si>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</si>
  <si>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</si>
  <si>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</si>
  <si>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</si>
  <si>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</si>
  <si>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</si>
  <si>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</si>
  <si>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</si>
  <si>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</si>
  <si>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</si>
  <si>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</si>
  <si>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</si>
  <si>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</si>
  <si>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</si>
  <si>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</si>
  <si>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</si>
  <si>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</si>
  <si>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</si>
  <si>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</si>
  <si>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</si>
  <si>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</si>
  <si>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</si>
  <si>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</si>
  <si>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</si>
  <si>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</si>
  <si>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</si>
  <si>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</si>
  <si>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</si>
  <si>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</si>
  <si>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</si>
  <si>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</si>
  <si>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</si>
  <si>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</si>
  <si>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</si>
  <si>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</si>
  <si>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</si>
  <si>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</si>
  <si>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</si>
  <si>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</si>
  <si>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</si>
  <si>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</si>
  <si>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</si>
  <si>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</si>
  <si>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</si>
  <si>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</si>
  <si>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</si>
  <si>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</si>
  <si>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</si>
  <si>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</si>
  <si>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</si>
  <si>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</si>
  <si>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</si>
  <si>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</si>
  <si>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</si>
  <si>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</si>
  <si>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</si>
  <si>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</si>
  <si>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</si>
  <si>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</si>
  <si>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</si>
  <si>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</si>
  <si>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</si>
  <si>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</si>
  <si>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</si>
  <si>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</si>
  <si>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</si>
  <si>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</si>
  <si>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</si>
  <si>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</si>
  <si>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</si>
  <si>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</si>
  <si>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</si>
  <si>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</si>
  <si>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</si>
  <si>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</si>
  <si>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</si>
  <si>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</si>
  <si>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</si>
  <si>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</si>
  <si>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</si>
  <si>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</si>
  <si>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</si>
  <si>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</si>
  <si>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</si>
  <si>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</si>
  <si>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</si>
  <si>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</si>
  <si>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</si>
  <si>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</si>
  <si>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</si>
  <si>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</si>
  <si>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</si>
  <si>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</si>
  <si>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</si>
  <si>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</si>
  <si>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</si>
  <si>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</si>
  <si>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</si>
  <si>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</si>
  <si>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</si>
  <si>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</si>
  <si>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</si>
  <si>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</si>
  <si>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</si>
  <si>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</si>
  <si>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</si>
  <si>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</si>
  <si>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</si>
  <si>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</si>
  <si>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</si>
  <si>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</si>
  <si>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</si>
  <si>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</si>
  <si>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</si>
  <si>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</si>
  <si>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</si>
  <si>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</si>
  <si>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</si>
  <si>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</si>
  <si>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</si>
  <si>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</si>
  <si>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</si>
  <si>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</si>
  <si>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</si>
  <si>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</si>
  <si>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</si>
  <si>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</si>
  <si>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</si>
  <si>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</si>
  <si>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</si>
  <si>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</si>
  <si>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</si>
  <si>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</si>
  <si>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</si>
  <si>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</si>
  <si>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</si>
  <si>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</si>
  <si>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</si>
  <si>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</si>
  <si>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</si>
  <si>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</si>
  <si>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</si>
  <si>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</si>
  <si>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</si>
  <si>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</si>
  <si>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</si>
  <si>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</si>
  <si>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</si>
  <si>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</si>
  <si>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</si>
  <si>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</si>
  <si>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</si>
  <si>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</si>
  <si>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</si>
  <si>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</si>
  <si>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</si>
  <si>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</si>
  <si>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</si>
  <si>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</si>
  <si>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</si>
  <si>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</si>
  <si>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</si>
  <si>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</si>
  <si>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</si>
  <si>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</si>
  <si>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</si>
  <si>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</si>
  <si>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</si>
  <si>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</si>
  <si>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</si>
  <si>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</si>
  <si>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</si>
  <si>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</si>
  <si>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</si>
  <si>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</si>
  <si>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</si>
  <si>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</si>
  <si>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</si>
  <si>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</si>
  <si>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</si>
  <si>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</si>
  <si>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</si>
  <si>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</si>
  <si>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</si>
  <si>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</si>
  <si>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</si>
  <si>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</si>
  <si>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</si>
  <si>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</si>
  <si>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</si>
  <si>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</si>
  <si>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</si>
  <si>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</si>
  <si>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</si>
  <si>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</si>
  <si>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</si>
  <si>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</si>
  <si>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</si>
  <si>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</si>
  <si>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</si>
  <si>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</si>
  <si>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</si>
  <si>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</si>
  <si>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</si>
  <si>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</si>
  <si>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</si>
  <si>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</si>
  <si>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</si>
  <si>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</si>
  <si>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</si>
  <si>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</si>
  <si>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</si>
  <si>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</si>
  <si>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</si>
  <si>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</si>
  <si>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</si>
  <si>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</si>
  <si>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</si>
  <si>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</si>
  <si>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</si>
  <si>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</si>
  <si>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</si>
  <si>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</si>
  <si>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</si>
  <si>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</si>
  <si>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</si>
  <si>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</si>
  <si>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</si>
  <si>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</si>
  <si>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</si>
  <si>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</si>
  <si>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</si>
  <si>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</si>
  <si>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</si>
  <si>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</si>
  <si>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</si>
  <si>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</si>
  <si>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</si>
  <si>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</si>
  <si>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</si>
  <si>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</si>
  <si>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</si>
  <si>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</si>
  <si>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</si>
  <si>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</si>
  <si>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</si>
  <si>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</si>
  <si>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</si>
  <si>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</si>
  <si>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</si>
  <si>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</si>
  <si>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</si>
  <si>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</si>
  <si>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</si>
  <si>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</si>
  <si>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</si>
  <si>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</si>
  <si>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</si>
  <si>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</si>
  <si>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</si>
  <si>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</si>
  <si>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</si>
  <si>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</si>
  <si>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</si>
  <si>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</si>
  <si>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</si>
  <si>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</si>
  <si>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</si>
  <si>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</si>
  <si>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</si>
  <si>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</si>
  <si>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</si>
  <si>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</si>
  <si>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</si>
  <si>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</si>
  <si>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</si>
  <si>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</si>
  <si>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</si>
  <si>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</si>
  <si>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</si>
  <si>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</si>
  <si>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</si>
  <si>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</si>
  <si>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</si>
  <si>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</si>
  <si>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</si>
  <si>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</si>
  <si>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</si>
  <si>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</si>
  <si>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</si>
  <si>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</si>
  <si>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</si>
  <si>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</si>
  <si>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</si>
  <si>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</si>
  <si>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</si>
  <si>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</si>
  <si>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</si>
  <si>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</si>
  <si>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</si>
  <si>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</si>
  <si>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</si>
  <si>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</si>
  <si>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</si>
  <si>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</si>
  <si>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</si>
  <si>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</si>
  <si>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</si>
  <si>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</si>
  <si>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</si>
  <si>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</si>
  <si>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</si>
  <si>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</si>
  <si>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</si>
  <si>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</si>
  <si>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</si>
  <si>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</si>
  <si>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</si>
  <si>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</si>
  <si>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</si>
  <si>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</si>
  <si>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</si>
  <si>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</si>
  <si>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</si>
  <si>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</si>
  <si>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</si>
  <si>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</si>
  <si>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</si>
  <si>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</si>
  <si>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</si>
  <si>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</si>
  <si>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</si>
  <si>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</si>
  <si>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</si>
  <si>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</si>
  <si>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</si>
  <si>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</si>
  <si>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</si>
  <si>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</si>
  <si>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</si>
  <si>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</si>
  <si>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</si>
  <si>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</si>
  <si>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</si>
  <si>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</si>
  <si>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</si>
  <si>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</si>
  <si>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</si>
  <si>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</si>
  <si>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</si>
  <si>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</si>
  <si>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</si>
  <si>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</si>
  <si>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</si>
  <si>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</si>
  <si>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</si>
  <si>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</si>
  <si>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</si>
  <si>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</si>
  <si>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</si>
  <si>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</si>
  <si>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</si>
  <si>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</si>
  <si>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</si>
  <si>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</si>
  <si>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</si>
  <si>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</si>
  <si>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</si>
  <si>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</si>
  <si>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</si>
  <si>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</si>
  <si>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</si>
  <si>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</si>
  <si>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</si>
  <si>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</si>
  <si>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</si>
  <si>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</si>
  <si>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</si>
  <si>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</si>
  <si>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</si>
  <si>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</si>
  <si>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</si>
  <si>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</si>
  <si>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</si>
  <si>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</si>
  <si>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</si>
  <si>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</si>
  <si>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</si>
  <si>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</si>
  <si>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</si>
  <si>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</si>
  <si>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</si>
  <si>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</si>
  <si>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</si>
  <si>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</si>
  <si>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</si>
  <si>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</si>
  <si>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</si>
  <si>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</si>
  <si>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</si>
  <si>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</si>
  <si>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</si>
  <si>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</si>
  <si>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</si>
  <si>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</si>
  <si>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</si>
  <si>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</si>
  <si>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</si>
  <si>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</si>
  <si>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</si>
  <si>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</si>
  <si>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</si>
  <si>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</si>
  <si>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</si>
  <si>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</si>
  <si>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</si>
  <si>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</si>
  <si>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</si>
  <si>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</si>
  <si>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</si>
  <si>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</si>
  <si>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</si>
  <si>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</si>
  <si>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</si>
  <si>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</si>
  <si>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</si>
  <si>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</si>
  <si>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</si>
  <si>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</si>
  <si>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</si>
  <si>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</si>
  <si>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</si>
  <si>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</si>
  <si>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</si>
  <si>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</si>
  <si>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</si>
  <si>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</si>
  <si>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</si>
  <si>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</si>
  <si>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</si>
  <si>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</si>
  <si>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</si>
  <si>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</si>
  <si>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</si>
  <si>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</si>
  <si>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</si>
  <si>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</si>
  <si>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</si>
  <si>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</si>
  <si>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</si>
  <si>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</si>
  <si>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</si>
  <si>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</si>
  <si>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</si>
  <si>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</si>
  <si>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</si>
  <si>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</si>
  <si>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</si>
  <si>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</si>
  <si>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</si>
  <si>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</si>
  <si>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</si>
  <si>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</si>
  <si>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</si>
  <si>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</si>
  <si>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</si>
  <si>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</si>
  <si>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</si>
  <si>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</si>
  <si>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</si>
  <si>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</si>
  <si>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</si>
  <si>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</si>
  <si>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</si>
  <si>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</si>
  <si>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</si>
  <si>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</si>
  <si>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</si>
  <si>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</si>
  <si>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</si>
  <si>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</si>
  <si>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</si>
  <si>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</si>
  <si>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</si>
  <si>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</si>
  <si>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</si>
  <si>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</si>
  <si>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</si>
  <si>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</si>
  <si>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</si>
  <si>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</si>
  <si>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</si>
  <si>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</si>
  <si>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</si>
  <si>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</si>
  <si>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</si>
  <si>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</si>
  <si>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</si>
  <si>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</si>
  <si>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</si>
  <si>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</si>
  <si>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</si>
  <si>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</si>
  <si>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</si>
  <si>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</si>
  <si>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</si>
  <si>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</si>
  <si>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</si>
  <si>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</si>
  <si>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</si>
  <si>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</si>
  <si>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</si>
  <si>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</si>
  <si>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</si>
  <si>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</si>
  <si>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</si>
  <si>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</si>
  <si>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</si>
  <si>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</si>
  <si>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</si>
  <si>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</si>
  <si>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</si>
  <si>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</si>
  <si>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</si>
  <si>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</si>
  <si>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</si>
  <si>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</si>
  <si>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</si>
  <si>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</si>
  <si>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</si>
  <si>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</si>
  <si>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</si>
  <si>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</si>
  <si>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</si>
  <si>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</si>
  <si>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</si>
  <si>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</si>
  <si>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</si>
  <si>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</si>
  <si>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</si>
  <si>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</si>
  <si>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</si>
  <si>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</si>
  <si>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</si>
  <si>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</si>
  <si>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</si>
  <si>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</si>
  <si>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</si>
  <si>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</si>
  <si>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</si>
  <si>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</si>
  <si>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</si>
  <si>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</si>
  <si>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</si>
  <si>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</si>
  <si>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</si>
  <si>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</si>
  <si>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</si>
  <si>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</si>
  <si>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</si>
  <si>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</si>
  <si>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</si>
  <si>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</si>
  <si>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</si>
  <si>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</si>
  <si>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</si>
  <si>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</si>
  <si>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</si>
  <si>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</si>
  <si>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</si>
  <si>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</si>
  <si>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</si>
  <si>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</si>
  <si>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</si>
  <si>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</si>
  <si>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</si>
  <si>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</si>
  <si>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</si>
  <si>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</si>
  <si>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</si>
  <si>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</si>
  <si>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</si>
  <si>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</si>
  <si>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</si>
  <si>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</si>
  <si>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</si>
  <si>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</si>
  <si>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</si>
  <si>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</si>
  <si>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</si>
  <si>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</si>
  <si>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</si>
  <si>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</si>
  <si>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</si>
  <si>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</si>
  <si>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</si>
  <si>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</si>
  <si>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</si>
  <si>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</si>
  <si>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</si>
  <si>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</si>
  <si>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</si>
  <si>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</si>
  <si>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</si>
  <si>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</si>
  <si>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</si>
  <si>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</si>
  <si>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</si>
  <si>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</si>
  <si>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</si>
  <si>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</si>
  <si>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</si>
  <si>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</si>
  <si>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</si>
  <si>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</si>
  <si>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</si>
  <si>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</si>
  <si>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</si>
  <si>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</si>
  <si>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</si>
  <si>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</si>
  <si>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</si>
  <si>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</si>
  <si>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</si>
  <si>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</si>
  <si>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</si>
  <si>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</si>
  <si>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</si>
  <si>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</si>
  <si>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</si>
  <si>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</si>
  <si>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</si>
  <si>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</si>
  <si>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</si>
  <si>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</si>
  <si>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</si>
  <si>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</si>
  <si>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</si>
  <si>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</si>
  <si>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</si>
  <si>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</si>
  <si>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</si>
  <si>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</si>
  <si>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</si>
  <si>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</si>
  <si>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</si>
  <si>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</si>
  <si>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</si>
  <si>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</si>
  <si>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</si>
  <si>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</si>
  <si>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</si>
  <si>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</si>
  <si>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</si>
  <si>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</si>
  <si>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</si>
  <si>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</si>
  <si>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</si>
  <si>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</si>
  <si>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</si>
  <si>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</si>
  <si>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</si>
  <si>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</si>
  <si>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</si>
  <si>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</si>
  <si>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</si>
  <si>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</si>
  <si>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</si>
  <si>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</si>
  <si>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</si>
  <si>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</si>
  <si>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</si>
  <si>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</si>
  <si>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</si>
  <si>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</si>
  <si>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</si>
  <si>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</si>
  <si>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</si>
  <si>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</si>
  <si>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</si>
  <si>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</si>
  <si>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</si>
  <si>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</si>
  <si>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</si>
  <si>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</si>
  <si>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</si>
  <si>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</si>
  <si>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</si>
  <si>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</si>
  <si>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</si>
  <si>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</si>
  <si>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</si>
  <si>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</si>
  <si>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</si>
  <si>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</si>
  <si>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</si>
  <si>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</si>
  <si>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</si>
  <si>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</si>
  <si>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</si>
  <si>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</si>
  <si>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</si>
  <si>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</si>
  <si>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</si>
  <si>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</si>
  <si>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</si>
  <si>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</si>
  <si>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</si>
  <si>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</si>
  <si>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</si>
  <si>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</si>
  <si>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</si>
  <si>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</si>
  <si>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</si>
  <si>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</si>
  <si>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</si>
  <si>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</si>
  <si>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</si>
  <si>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</si>
  <si>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</si>
  <si>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</si>
  <si>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</si>
  <si>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</si>
  <si>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</si>
  <si>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</si>
  <si>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</si>
  <si>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</si>
  <si>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</si>
  <si>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</si>
  <si>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</si>
  <si>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</si>
  <si>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</si>
  <si>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</si>
  <si>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</si>
  <si>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</si>
  <si>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</si>
  <si>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</si>
  <si>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</si>
  <si>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</si>
  <si>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</si>
  <si>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</si>
  <si>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</si>
  <si>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</si>
  <si>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</si>
  <si>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</si>
  <si>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</si>
  <si>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</si>
  <si>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</si>
  <si>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</si>
  <si>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</si>
  <si>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</si>
  <si>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</si>
  <si>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</si>
  <si>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</si>
  <si>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</si>
  <si>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</si>
  <si>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</si>
  <si>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</si>
  <si>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</si>
  <si>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</si>
  <si>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</si>
  <si>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</si>
  <si>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</si>
  <si>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</si>
  <si>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</si>
  <si>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</si>
  <si>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</si>
  <si>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</si>
  <si>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</si>
  <si>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</si>
  <si>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</si>
  <si>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</si>
  <si>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</si>
  <si>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</si>
  <si>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</si>
  <si>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</si>
  <si>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</si>
  <si>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</si>
  <si>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</si>
  <si>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</si>
  <si>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</si>
  <si>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</si>
  <si>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</si>
  <si>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</si>
  <si>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</si>
  <si>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</si>
  <si>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</si>
  <si>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</si>
  <si>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</si>
  <si>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</si>
  <si>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</si>
  <si>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</si>
  <si>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</si>
  <si>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</si>
  <si>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</si>
  <si>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</si>
  <si>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</si>
  <si>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</si>
  <si>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</si>
  <si>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</si>
  <si>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</si>
  <si>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</si>
  <si>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</si>
  <si>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</si>
  <si>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</si>
  <si>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</si>
  <si>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</si>
  <si>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</si>
  <si>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</si>
  <si>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</si>
  <si>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</si>
  <si>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</si>
  <si>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</si>
  <si>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</si>
  <si>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</si>
  <si>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</si>
  <si>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</si>
  <si>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</si>
  <si>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</si>
  <si>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</si>
  <si>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</si>
  <si>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</si>
  <si>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</si>
  <si>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</si>
  <si>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</si>
  <si>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</si>
  <si>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</si>
  <si>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</si>
  <si>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</si>
  <si>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</si>
  <si>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</si>
  <si>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</si>
  <si>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</si>
  <si>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</si>
  <si>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</si>
  <si>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</si>
  <si>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</si>
  <si>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</si>
  <si>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</si>
  <si>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</si>
  <si>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</si>
  <si>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</si>
  <si>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</si>
  <si>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</si>
  <si>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</si>
  <si>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</si>
  <si>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</si>
  <si>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</si>
  <si>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</si>
  <si>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</si>
  <si>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</si>
  <si>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</si>
  <si>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</si>
  <si>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</si>
  <si>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</si>
  <si>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</si>
  <si>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</si>
  <si>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</si>
  <si>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</si>
  <si>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</si>
  <si>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</si>
  <si>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</si>
  <si>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</si>
  <si>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</si>
  <si>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</si>
  <si>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</si>
  <si>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</si>
  <si>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</si>
  <si>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</si>
  <si>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</si>
  <si>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</si>
  <si>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</si>
  <si>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</si>
  <si>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</si>
  <si>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</si>
  <si>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</si>
  <si>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</si>
  <si>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</si>
  <si>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</si>
  <si>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</si>
  <si>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</si>
  <si>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</si>
  <si>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</si>
  <si>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</si>
  <si>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</si>
  <si>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</si>
  <si>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</si>
  <si>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</si>
  <si>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</si>
  <si>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</si>
  <si>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</si>
  <si>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</si>
  <si>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</si>
  <si>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</si>
  <si>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</si>
  <si>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</si>
  <si>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</si>
  <si>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</si>
  <si>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</si>
  <si>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</si>
  <si>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</si>
  <si>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</si>
  <si>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</si>
  <si>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</si>
  <si>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</si>
  <si>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</si>
  <si>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</si>
  <si>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</si>
  <si>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</si>
  <si>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</si>
  <si>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</si>
  <si>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</si>
  <si>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</si>
  <si>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</si>
  <si>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</si>
  <si>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</si>
  <si>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</si>
  <si>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</si>
  <si>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</si>
  <si>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</si>
  <si>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</si>
  <si>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</si>
  <si>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</si>
  <si>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</si>
  <si>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</si>
  <si>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</si>
  <si>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</si>
  <si>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</si>
  <si>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</si>
  <si>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</si>
  <si>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</si>
  <si>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</si>
  <si>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</si>
  <si>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</si>
  <si>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</si>
  <si>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</si>
  <si>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</si>
  <si>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</si>
  <si>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</si>
  <si>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</si>
  <si>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</si>
  <si>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</si>
  <si>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</si>
  <si>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</si>
  <si>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</si>
  <si>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</si>
  <si>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</si>
  <si>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</si>
  <si>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</si>
  <si>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</si>
  <si>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</si>
  <si>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</si>
  <si>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</si>
  <si>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</si>
  <si>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</si>
  <si>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</si>
  <si>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</si>
  <si>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</si>
  <si>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</si>
  <si>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</si>
  <si>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</si>
  <si>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</si>
  <si>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</si>
  <si>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</si>
  <si>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</si>
  <si>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</si>
  <si>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</si>
  <si>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</si>
  <si>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</si>
  <si>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</si>
  <si>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</si>
  <si>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</si>
  <si>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</si>
  <si>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</si>
  <si>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</si>
  <si>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</si>
  <si>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</si>
  <si>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</si>
  <si>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</si>
  <si>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</si>
  <si>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</si>
  <si>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</si>
  <si>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</si>
  <si>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</si>
  <si>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</si>
  <si>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</si>
  <si>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</si>
  <si>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</si>
  <si>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</si>
  <si>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</si>
  <si>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</si>
  <si>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</si>
  <si>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</si>
  <si>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</si>
  <si>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</si>
  <si>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</si>
  <si>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</si>
  <si>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</si>
  <si>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</si>
  <si>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</si>
  <si>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</si>
  <si>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</si>
  <si>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</si>
  <si>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</si>
  <si>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</si>
  <si>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</si>
  <si>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</si>
  <si>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</si>
  <si>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</si>
  <si>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</si>
  <si>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</si>
  <si>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</si>
  <si>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</si>
  <si>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</si>
  <si>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</si>
  <si>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</si>
  <si>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</si>
  <si>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</si>
  <si>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</si>
  <si>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</si>
  <si>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</si>
  <si>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</si>
  <si>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</si>
  <si>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</si>
  <si>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</si>
  <si>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</si>
  <si>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</si>
  <si>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</si>
  <si>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</si>
  <si>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</si>
  <si>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</si>
  <si>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</si>
  <si>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</si>
  <si>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</si>
  <si>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</si>
  <si>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</si>
  <si>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</si>
  <si>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</si>
  <si>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</si>
  <si>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</si>
  <si>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</si>
  <si>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</si>
  <si>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</si>
  <si>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</si>
  <si>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</si>
  <si>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</si>
  <si>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</si>
  <si>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</si>
  <si>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</si>
  <si>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</si>
  <si>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</si>
  <si>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</si>
  <si>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</si>
  <si>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</si>
  <si>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</si>
  <si>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</si>
  <si>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</si>
  <si>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</si>
  <si>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</si>
  <si>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</si>
  <si>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</si>
  <si>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</si>
  <si>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</si>
  <si>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</si>
  <si>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</si>
  <si>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</si>
  <si>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</si>
  <si>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</si>
  <si>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</si>
  <si>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</si>
  <si>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</si>
  <si>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</si>
  <si>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</si>
  <si>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</si>
  <si>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</si>
  <si>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</si>
  <si>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</si>
  <si>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</si>
  <si>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</si>
  <si>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</si>
  <si>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</si>
  <si>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</si>
  <si>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</si>
  <si>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</si>
  <si>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</si>
  <si>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</si>
  <si>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</si>
  <si>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</si>
  <si>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</si>
  <si>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</si>
  <si>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</si>
  <si>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</si>
  <si>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</si>
  <si>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</si>
  <si>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</si>
  <si>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</si>
  <si>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</si>
  <si>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</si>
  <si>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</si>
  <si>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</si>
  <si>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</si>
  <si>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</si>
  <si>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</si>
  <si>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</si>
  <si>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</si>
  <si>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</si>
  <si>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</si>
  <si>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</si>
  <si>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</si>
  <si>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</si>
  <si>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</si>
  <si>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</si>
  <si>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</si>
  <si>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</si>
  <si>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</si>
  <si>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</si>
  <si>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</si>
  <si>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</si>
  <si>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</si>
  <si>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</si>
  <si>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</si>
  <si>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</si>
  <si>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</si>
  <si>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</si>
  <si>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</si>
  <si>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</si>
  <si>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</si>
  <si>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</si>
  <si>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</si>
  <si>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</si>
  <si>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</si>
  <si>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</si>
  <si>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</si>
  <si>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</si>
  <si>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</si>
  <si>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</si>
  <si>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</si>
  <si>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</si>
  <si>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</si>
  <si>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</si>
  <si>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</si>
  <si>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</si>
  <si>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</si>
  <si>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</si>
  <si>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</si>
  <si>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</si>
  <si>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</si>
  <si>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</si>
  <si>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</si>
  <si>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</si>
  <si>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</si>
  <si>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</si>
  <si>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</si>
  <si>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</si>
  <si>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</si>
  <si>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</si>
  <si>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</si>
  <si>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</si>
  <si>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</si>
  <si>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</si>
  <si>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</si>
  <si>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</si>
  <si>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</si>
  <si>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</si>
  <si>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</si>
  <si>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</si>
  <si>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</si>
  <si>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</si>
  <si>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</si>
  <si>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</si>
  <si>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</si>
  <si>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</si>
  <si>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</si>
  <si>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</si>
  <si>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</si>
  <si>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</si>
  <si>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</si>
  <si>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</si>
  <si>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</si>
  <si>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</si>
  <si>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</si>
  <si>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</si>
  <si>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</si>
  <si>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</si>
  <si>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</si>
  <si>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</si>
  <si>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</si>
  <si>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</si>
  <si>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</si>
  <si>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</si>
  <si>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</si>
  <si>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</si>
  <si>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</si>
  <si>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</si>
  <si>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</si>
  <si>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</si>
  <si>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</si>
  <si>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</si>
  <si>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</si>
  <si>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</si>
  <si>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</si>
  <si>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</si>
  <si>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</si>
  <si>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</si>
  <si>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</si>
  <si>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</si>
  <si>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</si>
  <si>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</si>
  <si>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</si>
  <si>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</si>
  <si>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</si>
  <si>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</si>
  <si>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</si>
  <si>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</si>
  <si>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</si>
  <si>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</si>
  <si>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</si>
  <si>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</si>
  <si>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</si>
  <si>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</si>
  <si>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</si>
  <si>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</si>
  <si>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</si>
  <si>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</si>
  <si>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</si>
  <si>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</si>
  <si>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</si>
  <si>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</si>
  <si>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</si>
  <si>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</si>
  <si>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</si>
  <si>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</si>
  <si>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</si>
  <si>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</si>
  <si>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</si>
  <si>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</si>
  <si>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</si>
  <si>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</si>
  <si>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</si>
  <si>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</si>
  <si>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</si>
  <si>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</si>
  <si>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</si>
  <si>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</si>
  <si>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</si>
  <si>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</si>
  <si>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</si>
  <si>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</si>
  <si>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</si>
  <si>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</si>
  <si>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</si>
  <si>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</si>
  <si>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</si>
  <si>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</si>
  <si>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</si>
  <si>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</si>
  <si>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</si>
  <si>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</si>
  <si>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</si>
  <si>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</si>
  <si>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</si>
  <si>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</si>
  <si>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</si>
  <si>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</si>
  <si>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</si>
  <si>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</si>
  <si>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</si>
  <si>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</si>
  <si>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</si>
  <si>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</si>
  <si>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</si>
  <si>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</si>
  <si>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</si>
  <si>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</si>
  <si>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</si>
  <si>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</si>
  <si>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</si>
  <si>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</si>
  <si>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</si>
  <si>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</si>
  <si>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</si>
  <si>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</si>
  <si>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</si>
  <si>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</si>
  <si>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</si>
  <si>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</si>
  <si>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</si>
  <si>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</si>
  <si>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</si>
  <si>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</si>
  <si>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</si>
  <si>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</si>
  <si>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</si>
  <si>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</si>
  <si>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</si>
  <si>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</si>
  <si>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</si>
  <si>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</si>
  <si>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</si>
  <si>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</si>
  <si>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</si>
  <si>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</si>
  <si>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</si>
  <si>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</si>
  <si>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</si>
  <si>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</si>
  <si>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</si>
  <si>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</si>
  <si>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</si>
  <si>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</si>
  <si>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</si>
  <si>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</si>
  <si>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</si>
  <si>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</si>
  <si>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</si>
  <si>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</si>
  <si>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</si>
  <si>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</si>
  <si>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</si>
  <si>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</si>
  <si>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</si>
  <si>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</si>
  <si>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</si>
  <si>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</si>
  <si>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</si>
  <si>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</si>
  <si>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</si>
  <si>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</si>
  <si>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</si>
  <si>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</si>
  <si>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</si>
  <si>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</si>
  <si>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</si>
  <si>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</si>
  <si>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</si>
  <si>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</si>
  <si>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</si>
  <si>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</si>
  <si>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</si>
  <si>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</si>
  <si>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</si>
  <si>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</si>
  <si>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</si>
  <si>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</si>
  <si>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</si>
  <si>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</si>
  <si>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</si>
  <si>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</si>
  <si>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</si>
  <si>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</si>
  <si>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</si>
  <si>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</si>
  <si>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</si>
  <si>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</si>
  <si>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</si>
  <si>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</si>
  <si>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</si>
  <si>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</si>
  <si>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</si>
  <si>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</si>
  <si>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</si>
  <si>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</si>
  <si>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</si>
  <si>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</si>
  <si>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</si>
  <si>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</si>
  <si>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</si>
  <si>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</si>
  <si>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</si>
  <si>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</si>
  <si>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</si>
  <si>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</si>
  <si>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</si>
  <si>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</si>
  <si>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</si>
  <si>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</si>
  <si>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</si>
  <si>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</si>
  <si>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</si>
  <si>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</si>
  <si>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</si>
  <si>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</si>
  <si>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</si>
  <si>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</si>
  <si>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</si>
  <si>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</si>
  <si>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</si>
  <si>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</si>
  <si>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</si>
  <si>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</si>
  <si>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</si>
  <si>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</si>
  <si>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</si>
  <si>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</si>
  <si>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</si>
  <si>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</si>
  <si>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</si>
  <si>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</si>
  <si>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</si>
  <si>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</si>
  <si>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</si>
  <si>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</si>
  <si>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</si>
  <si>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</si>
  <si>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</si>
  <si>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</si>
  <si>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</si>
  <si>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</si>
  <si>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</si>
  <si>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</si>
  <si>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</si>
  <si>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</si>
  <si>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</si>
  <si>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</si>
  <si>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</si>
  <si>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</si>
  <si>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</si>
  <si>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</si>
  <si>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</si>
  <si>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</si>
  <si>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</si>
  <si>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</si>
  <si>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</si>
  <si>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</si>
  <si>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</si>
  <si>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</si>
  <si>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</si>
  <si>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</si>
  <si>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</si>
  <si>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</si>
  <si>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</si>
  <si>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</si>
  <si>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</si>
  <si>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</si>
  <si>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</si>
  <si>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</si>
  <si>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</si>
  <si>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</si>
  <si>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</si>
  <si>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</si>
  <si>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</si>
  <si>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</si>
  <si>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</si>
  <si>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</si>
  <si>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</si>
  <si>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</si>
  <si>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</si>
  <si>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</si>
  <si>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</si>
  <si>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</si>
  <si>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</si>
  <si>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</si>
  <si>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</si>
  <si>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</si>
  <si>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</si>
  <si>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</si>
  <si>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</si>
  <si>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</si>
  <si>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</si>
  <si>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</si>
  <si>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</si>
  <si>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</si>
  <si>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</si>
  <si>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</si>
  <si>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</si>
  <si>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</si>
  <si>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</si>
  <si>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</si>
  <si>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</si>
  <si>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</si>
  <si>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</si>
  <si>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</si>
  <si>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</si>
  <si>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</si>
  <si>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</si>
  <si>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</si>
  <si>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</si>
  <si>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</si>
  <si>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</si>
  <si>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</si>
  <si>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</si>
  <si>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</si>
  <si>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</si>
  <si>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</si>
  <si>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</si>
  <si>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</si>
  <si>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</si>
  <si>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</si>
  <si>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</si>
  <si>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</si>
  <si>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</si>
  <si>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</si>
  <si>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</si>
  <si>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</si>
  <si>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</si>
  <si>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</si>
  <si>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</si>
  <si>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</si>
  <si>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</si>
  <si>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</si>
  <si>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</si>
  <si>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</si>
  <si>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</si>
  <si>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</si>
  <si>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</si>
  <si>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</si>
  <si>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</si>
  <si>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</si>
  <si>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</si>
  <si>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</si>
  <si>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</si>
  <si>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</si>
  <si>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</si>
  <si>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</si>
  <si>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</si>
  <si>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</si>
  <si>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</si>
  <si>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</si>
  <si>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</si>
  <si>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</si>
  <si>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</si>
  <si>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</si>
  <si>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</si>
  <si>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</si>
  <si>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</si>
  <si>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</si>
  <si>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</si>
  <si>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</si>
  <si>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</si>
  <si>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</si>
  <si>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</si>
  <si>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</si>
  <si>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</si>
  <si>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</si>
  <si>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</si>
  <si>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</si>
  <si>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</si>
  <si>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</si>
  <si>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</si>
  <si>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</si>
  <si>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</si>
  <si>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</si>
  <si>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</si>
  <si>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</si>
  <si>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</si>
  <si>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</si>
  <si>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</si>
  <si>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</si>
  <si>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</si>
  <si>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</si>
  <si>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</si>
  <si>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</si>
  <si>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</si>
  <si>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</si>
  <si>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</si>
  <si>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</si>
  <si>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</si>
  <si>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</si>
  <si>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</si>
  <si>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</si>
  <si>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</si>
  <si>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</si>
  <si>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</si>
  <si>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</si>
  <si>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</si>
  <si>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</si>
  <si>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</si>
  <si>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</si>
  <si>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</si>
  <si>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</si>
  <si>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</si>
  <si>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</si>
  <si>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</si>
  <si>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</si>
  <si>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</si>
  <si>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</si>
  <si>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</si>
  <si>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</si>
  <si>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</si>
  <si>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</si>
  <si>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</si>
  <si>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</si>
  <si>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</si>
  <si>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</si>
  <si>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</si>
  <si>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</si>
  <si>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</si>
  <si>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</si>
  <si>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</si>
  <si>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</si>
  <si>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</si>
  <si>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</si>
  <si>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</si>
  <si>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</si>
  <si>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</si>
  <si>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</si>
  <si>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</si>
  <si>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</si>
  <si>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</si>
  <si>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</si>
  <si>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</si>
  <si>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</si>
  <si>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</si>
  <si>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</si>
  <si>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</si>
  <si>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</si>
  <si>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</si>
  <si>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</si>
  <si>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</si>
  <si>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</si>
  <si>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</si>
  <si>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</si>
  <si>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</si>
  <si>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</si>
  <si>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</si>
  <si>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</si>
  <si>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</si>
  <si>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</si>
  <si>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</si>
  <si>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</si>
  <si>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</si>
  <si>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</si>
  <si>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</si>
  <si>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</si>
  <si>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</si>
  <si>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</si>
  <si>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</si>
  <si>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</si>
  <si>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</si>
  <si>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</si>
  <si>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</si>
  <si>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</si>
  <si>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</si>
  <si>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</si>
  <si>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</si>
  <si>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</si>
  <si>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</si>
  <si>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</si>
  <si>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</si>
  <si>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</si>
  <si>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</si>
  <si>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</si>
  <si>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</si>
  <si>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</si>
  <si>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</si>
  <si>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</si>
  <si>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</si>
  <si>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</si>
  <si>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</si>
  <si>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</si>
  <si>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</si>
  <si>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</si>
  <si>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</si>
  <si>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</si>
  <si>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</si>
  <si>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</si>
  <si>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</si>
  <si>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</si>
  <si>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</si>
  <si>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</si>
  <si>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</si>
  <si>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</si>
  <si>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</si>
  <si>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</si>
  <si>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</si>
  <si>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</si>
  <si>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</si>
  <si>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</si>
  <si>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</si>
  <si>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</si>
  <si>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</si>
  <si>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</si>
  <si>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</si>
  <si>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</si>
  <si>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</si>
  <si>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</si>
  <si>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</si>
  <si>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</si>
  <si>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</si>
  <si>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</si>
  <si>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</si>
  <si>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</si>
  <si>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</si>
  <si>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</si>
  <si>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</si>
  <si>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</si>
  <si>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</si>
  <si>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</si>
  <si>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</si>
  <si>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</si>
  <si>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</si>
  <si>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</si>
  <si>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</si>
  <si>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</si>
  <si>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</si>
  <si>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</si>
  <si>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</si>
  <si>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</si>
  <si>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</si>
  <si>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</si>
  <si>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</si>
  <si>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</si>
  <si>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</si>
  <si>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</si>
  <si>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</si>
  <si>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</si>
  <si>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</si>
  <si>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</si>
  <si>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</si>
  <si>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</si>
  <si>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</si>
  <si>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</si>
  <si>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</si>
  <si>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</si>
  <si>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</si>
  <si>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</si>
  <si>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</si>
  <si>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</si>
  <si>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</si>
  <si>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</si>
  <si>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</si>
  <si>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</si>
  <si>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</si>
  <si>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</si>
  <si>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</si>
  <si>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</si>
  <si>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</si>
  <si>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</si>
  <si>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</si>
  <si>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</si>
  <si>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</si>
  <si>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</si>
  <si>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</si>
  <si>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</si>
  <si>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</si>
  <si>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</si>
  <si>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</si>
  <si>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</si>
  <si>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</si>
  <si>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</si>
  <si>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</si>
  <si>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</si>
  <si>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</si>
  <si>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</si>
  <si>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</si>
  <si>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</si>
  <si>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</si>
  <si>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</si>
  <si>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</si>
  <si>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</si>
  <si>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</si>
  <si>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</si>
  <si>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</si>
  <si>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</si>
  <si>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</si>
  <si>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</si>
  <si>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</si>
  <si>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</si>
  <si>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</si>
  <si>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</si>
  <si>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</si>
  <si>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</si>
  <si>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</si>
  <si>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</si>
  <si>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</si>
  <si>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</si>
  <si>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</si>
  <si>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</si>
  <si>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</si>
  <si>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</si>
  <si>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</si>
  <si>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</si>
  <si>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</si>
  <si>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</si>
  <si>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</si>
  <si>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</si>
  <si>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</si>
  <si>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</si>
  <si>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</si>
  <si>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</si>
  <si>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</si>
  <si>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</si>
  <si>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</si>
  <si>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</si>
  <si>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</si>
  <si>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</si>
  <si>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</si>
  <si>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</si>
  <si>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</si>
  <si>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</si>
  <si>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</si>
  <si>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</si>
  <si>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</si>
  <si>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</si>
  <si>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</si>
  <si>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</si>
  <si>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</si>
  <si>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</si>
  <si>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</si>
  <si>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</si>
  <si>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</si>
  <si>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</si>
  <si>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</si>
  <si>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</si>
  <si>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</si>
  <si>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</si>
  <si>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</si>
  <si>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</si>
  <si>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</si>
  <si>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</si>
  <si>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</si>
  <si>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</si>
  <si>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</si>
  <si>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</si>
  <si>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</si>
  <si>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</si>
  <si>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</si>
  <si>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</si>
  <si>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</si>
  <si>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</si>
  <si>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</si>
  <si>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</si>
  <si>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</si>
  <si>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</si>
  <si>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</si>
  <si>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</si>
  <si>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</si>
  <si>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</si>
  <si>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</si>
  <si>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</si>
  <si>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</si>
  <si>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</si>
  <si>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</si>
  <si>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</si>
  <si>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</si>
  <si>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</si>
  <si>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</si>
  <si>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</si>
  <si>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</si>
  <si>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</si>
  <si>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</si>
  <si>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</si>
  <si>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</si>
  <si>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</si>
  <si>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</si>
  <si>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</si>
  <si>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</si>
  <si>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</si>
  <si>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</si>
  <si>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</si>
  <si>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</si>
  <si>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</si>
  <si>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</si>
  <si>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</si>
  <si>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</si>
  <si>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</si>
  <si>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</si>
  <si>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</si>
  <si>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</si>
  <si>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</si>
  <si>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</si>
  <si>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</si>
  <si>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</si>
  <si>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</si>
  <si>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</si>
  <si>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</si>
  <si>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</si>
  <si>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</si>
  <si>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</si>
  <si>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</si>
  <si>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</si>
  <si>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</si>
  <si>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</si>
  <si>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</si>
  <si>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</si>
  <si>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</si>
  <si>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</si>
  <si>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</si>
  <si>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</si>
  <si>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</si>
  <si>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</si>
  <si>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</si>
  <si>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</si>
  <si>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</si>
  <si>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</si>
  <si>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</si>
  <si>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</si>
  <si>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</si>
  <si>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</si>
  <si>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</si>
  <si>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</si>
  <si>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</si>
  <si>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</si>
  <si>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</si>
  <si>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</si>
  <si>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</si>
  <si>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</si>
  <si>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</si>
  <si>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</si>
  <si>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</si>
  <si>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</si>
  <si>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</si>
  <si>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</si>
  <si>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</si>
  <si>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</si>
  <si>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</si>
  <si>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</si>
  <si>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</si>
  <si>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</si>
  <si>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</si>
  <si>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</si>
  <si>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</si>
  <si>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</si>
  <si>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</si>
  <si>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</si>
  <si>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</si>
  <si>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</si>
  <si>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</si>
  <si>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</si>
  <si>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</si>
  <si>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</si>
  <si>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</si>
  <si>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</si>
  <si>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</si>
  <si>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</si>
  <si>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</si>
  <si>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</si>
  <si>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</si>
  <si>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</si>
  <si>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</si>
  <si>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</si>
  <si>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</si>
  <si>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</si>
  <si>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</si>
  <si>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</si>
  <si>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</si>
  <si>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</si>
  <si>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</si>
  <si>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</si>
  <si>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</si>
  <si>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</si>
  <si>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</si>
  <si>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</si>
  <si>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</si>
  <si>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</si>
  <si>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</si>
  <si>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</si>
  <si>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</si>
  <si>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</si>
  <si>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</si>
  <si>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</si>
  <si>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</si>
  <si>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</si>
  <si>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</si>
  <si>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</si>
  <si>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</si>
  <si>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</si>
  <si>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</si>
  <si>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</si>
  <si>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</si>
  <si>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</si>
  <si>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</si>
  <si>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</si>
  <si>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</si>
  <si>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</si>
  <si>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</si>
  <si>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</si>
  <si>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</si>
  <si>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</si>
  <si>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</si>
  <si>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</si>
  <si>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</si>
  <si>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</si>
  <si>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</si>
  <si>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</si>
  <si>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</si>
  <si>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</si>
  <si>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</si>
  <si>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</si>
  <si>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</si>
  <si>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</si>
  <si>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</si>
  <si>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</si>
  <si>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</si>
  <si>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</si>
  <si>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</si>
  <si>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</si>
  <si>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</si>
  <si>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</si>
  <si>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</si>
  <si>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</si>
  <si>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</si>
  <si>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</si>
  <si>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</si>
  <si>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</si>
  <si>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</si>
  <si>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</si>
  <si>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</si>
  <si>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</si>
  <si>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</si>
  <si>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</si>
  <si>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</si>
  <si>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</si>
  <si>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</si>
  <si>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</si>
  <si>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</si>
  <si>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</si>
  <si>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</si>
  <si>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</si>
  <si>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</si>
  <si>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</si>
  <si>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</si>
  <si>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</si>
  <si>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</si>
  <si>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</si>
  <si>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</si>
  <si>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</si>
  <si>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</si>
  <si>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</si>
  <si>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</si>
  <si>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</si>
  <si>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</si>
  <si>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</si>
  <si>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</si>
  <si>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</si>
  <si>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</si>
  <si>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</si>
  <si>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</si>
  <si>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</si>
  <si>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</si>
  <si>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</si>
  <si>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</si>
  <si>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</si>
  <si>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</si>
  <si>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</si>
  <si>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</si>
  <si>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</si>
  <si>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</si>
  <si>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</si>
  <si>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</si>
  <si>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</si>
  <si>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</si>
  <si>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</si>
  <si>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</si>
  <si>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</si>
  <si>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</si>
  <si>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</si>
  <si>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</si>
  <si>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</si>
  <si>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</si>
  <si>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</si>
  <si>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</si>
  <si>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</si>
  <si>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</si>
  <si>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</si>
  <si>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</si>
  <si>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</si>
  <si>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</si>
  <si>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</si>
  <si>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</si>
  <si>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</si>
  <si>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</si>
  <si>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</si>
  <si>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</si>
  <si>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</si>
  <si>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</si>
  <si>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</si>
  <si>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</si>
  <si>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</si>
  <si>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</si>
  <si>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</si>
  <si>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</si>
  <si>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</si>
  <si>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</si>
  <si>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</si>
  <si>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</si>
  <si>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</si>
  <si>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</si>
  <si>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</si>
  <si>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</si>
  <si>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</si>
  <si>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</si>
  <si>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</si>
  <si>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</si>
  <si>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</si>
  <si>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</si>
  <si>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</si>
  <si>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</si>
  <si>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</si>
  <si>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</si>
  <si>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</si>
  <si>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</si>
  <si>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</si>
  <si>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</si>
  <si>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</si>
  <si>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</si>
  <si>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</si>
  <si>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</si>
  <si>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</si>
  <si>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</si>
  <si>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</si>
  <si>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</si>
  <si>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</si>
  <si>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</si>
  <si>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</si>
  <si>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</si>
  <si>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</si>
  <si>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</si>
  <si>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</si>
  <si>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</si>
  <si>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</si>
  <si>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</si>
  <si>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</si>
  <si>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</si>
  <si>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</si>
  <si>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</si>
  <si>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</si>
  <si>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</si>
  <si>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</si>
  <si>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</si>
  <si>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</si>
  <si>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</si>
  <si>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</si>
  <si>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</si>
  <si>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</si>
  <si>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</si>
  <si>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</si>
  <si>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</si>
  <si>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</si>
  <si>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</si>
  <si>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</si>
  <si>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</si>
  <si>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</si>
  <si>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</si>
  <si>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</si>
  <si>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</si>
  <si>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</si>
  <si>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</si>
  <si>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</si>
  <si>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</si>
  <si>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</si>
  <si>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</si>
  <si>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</si>
  <si>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</si>
  <si>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</si>
  <si>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</si>
  <si>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</si>
  <si>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</si>
  <si>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</si>
  <si>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</si>
  <si>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</si>
  <si>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</si>
  <si>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</si>
  <si>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</si>
  <si>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</si>
  <si>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</si>
  <si>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</si>
  <si>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</si>
  <si>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</si>
  <si>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</si>
  <si>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</si>
  <si>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</si>
  <si>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</si>
  <si>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</si>
  <si>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</si>
  <si>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</si>
  <si>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</si>
  <si>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</si>
  <si>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</si>
  <si>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</si>
  <si>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</si>
  <si>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</si>
  <si>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</si>
  <si>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</si>
  <si>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</si>
  <si>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</si>
  <si>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</si>
  <si>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</si>
  <si>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</si>
  <si>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</si>
  <si>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</si>
  <si>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</si>
  <si>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</si>
  <si>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</si>
  <si>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</si>
  <si>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</si>
  <si>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</si>
  <si>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</si>
  <si>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</si>
  <si>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</si>
  <si>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</si>
  <si>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</si>
  <si>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</si>
  <si>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</si>
  <si>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</si>
  <si>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</si>
  <si>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</si>
  <si>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</si>
  <si>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</si>
  <si>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</si>
  <si>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</si>
  <si>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</si>
  <si>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</si>
  <si>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</si>
  <si>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</si>
  <si>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</si>
  <si>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</si>
  <si>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</si>
  <si>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</si>
  <si>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</si>
  <si>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</si>
  <si>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</si>
  <si>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</si>
  <si>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</si>
  <si>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</si>
  <si>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</si>
  <si>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</si>
  <si>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</si>
  <si>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</si>
  <si>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</si>
  <si>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</si>
  <si>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</si>
  <si>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</si>
  <si>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</si>
  <si>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</si>
  <si>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</si>
  <si>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</si>
  <si>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</si>
  <si>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</si>
  <si>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</si>
  <si>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</si>
  <si>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</si>
  <si>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</si>
  <si>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</si>
  <si>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</si>
  <si>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</si>
  <si>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</si>
  <si>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</si>
  <si>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</si>
  <si>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</si>
  <si>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</si>
  <si>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</si>
  <si>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</si>
  <si>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</si>
  <si>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</si>
  <si>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</si>
  <si>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</si>
  <si>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</si>
  <si>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</si>
  <si>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</si>
  <si>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</si>
  <si>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</si>
  <si>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</si>
  <si>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</si>
  <si>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</si>
  <si>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</si>
  <si>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</si>
  <si>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</si>
  <si>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</si>
  <si>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</si>
  <si>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</si>
  <si>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</si>
  <si>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</si>
  <si>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</si>
  <si>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</si>
  <si>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</si>
  <si>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</si>
  <si>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</si>
  <si>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</si>
  <si>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</si>
  <si>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</si>
  <si>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</si>
  <si>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</si>
  <si>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</si>
  <si>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</si>
  <si>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</si>
  <si>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</si>
  <si>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</si>
  <si>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</si>
  <si>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</si>
  <si>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</si>
  <si>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</si>
  <si>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</si>
  <si>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</si>
  <si>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</si>
  <si>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</si>
  <si>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</si>
  <si>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</si>
  <si>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</si>
  <si>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</si>
  <si>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</si>
  <si>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</si>
  <si>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</si>
  <si>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</si>
  <si>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</si>
  <si>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</si>
  <si>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</si>
  <si>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</si>
  <si>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</si>
  <si>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</si>
  <si>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</si>
  <si>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</si>
  <si>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</si>
  <si>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</si>
  <si>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</si>
  <si>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</si>
  <si>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</si>
  <si>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</si>
  <si>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</si>
  <si>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</si>
  <si>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</si>
  <si>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</si>
  <si>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</si>
  <si>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</si>
  <si>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</si>
  <si>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</si>
  <si>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</si>
  <si>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</si>
  <si>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</si>
  <si>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</si>
  <si>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</si>
  <si>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</si>
  <si>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</si>
  <si>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</si>
  <si>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</si>
  <si>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</si>
  <si>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</si>
  <si>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</si>
  <si>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</si>
  <si>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</si>
  <si>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</si>
  <si>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</si>
  <si>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</si>
  <si>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</si>
  <si>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</si>
  <si>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</si>
  <si>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</si>
  <si>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</si>
  <si>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</si>
  <si>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</si>
  <si>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</si>
  <si>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</si>
  <si>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</si>
  <si>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</si>
  <si>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</si>
  <si>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</si>
  <si>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</si>
  <si>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</si>
  <si>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</si>
  <si>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</si>
  <si>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</si>
  <si>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</si>
  <si>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</si>
  <si>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</si>
  <si>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</si>
  <si>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</si>
  <si>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</si>
  <si>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</si>
  <si>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</si>
  <si>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</si>
  <si>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</si>
  <si>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</si>
  <si>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</si>
  <si>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</si>
  <si>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</si>
  <si>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</si>
  <si>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</si>
  <si>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</si>
  <si>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</si>
  <si>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</si>
  <si>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</si>
  <si>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</si>
  <si>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</si>
  <si>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</si>
  <si>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</si>
  <si>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</si>
  <si>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</si>
  <si>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</si>
  <si>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</si>
  <si>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</si>
  <si>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</si>
  <si>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</si>
  <si>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</si>
  <si>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</si>
  <si>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</si>
  <si>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</si>
  <si>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</si>
  <si>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</si>
  <si>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</si>
  <si>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</si>
  <si>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</si>
  <si>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</si>
  <si>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</si>
  <si>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</si>
  <si>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</si>
  <si>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</si>
  <si>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</si>
  <si>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</si>
  <si>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</si>
  <si>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</si>
  <si>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</si>
  <si>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</si>
  <si>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</si>
  <si>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</si>
  <si>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</si>
  <si>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</si>
  <si>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</si>
  <si>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</si>
  <si>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</si>
  <si>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</si>
  <si>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</si>
  <si>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</si>
  <si>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</si>
  <si>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</si>
  <si>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</si>
  <si>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</si>
  <si>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</si>
  <si>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</si>
  <si>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</si>
  <si>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</si>
  <si>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</si>
  <si>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</si>
  <si>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</si>
  <si>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</si>
  <si>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</si>
  <si>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</si>
  <si>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</si>
  <si>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</si>
  <si>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</si>
  <si>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</si>
  <si>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</si>
  <si>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</si>
  <si>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</si>
  <si>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</si>
  <si>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</si>
  <si>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</si>
  <si>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</si>
  <si>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</si>
  <si>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</si>
  <si>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</si>
  <si>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</si>
  <si>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</si>
  <si>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</si>
  <si>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</si>
  <si>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</si>
  <si>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</si>
  <si>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</si>
  <si>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</si>
  <si>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</si>
  <si>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</si>
  <si>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</si>
  <si>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</si>
  <si>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</si>
  <si>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</si>
  <si>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</si>
  <si>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</si>
  <si>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</si>
  <si>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</si>
  <si>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</si>
  <si>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</si>
  <si>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</si>
  <si>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</si>
  <si>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</si>
  <si>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</si>
  <si>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</si>
  <si>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</si>
  <si>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</si>
  <si>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</si>
  <si>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</si>
  <si>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</si>
  <si>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</si>
  <si>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</si>
  <si>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</si>
  <si>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</si>
  <si>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</si>
  <si>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</si>
  <si>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</si>
  <si>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</si>
  <si>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</si>
  <si>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</si>
  <si>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</si>
  <si>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</si>
  <si>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</si>
  <si>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</si>
  <si>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</si>
  <si>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</si>
  <si>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</si>
  <si>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</si>
  <si>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</si>
  <si>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</si>
  <si>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</si>
  <si>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</si>
  <si>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</si>
  <si>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</si>
  <si>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</si>
  <si>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</si>
  <si>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</si>
  <si>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</si>
  <si>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</si>
  <si>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</si>
  <si>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</si>
  <si>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</si>
  <si>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</si>
  <si>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</si>
  <si>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</si>
  <si>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</si>
  <si>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</si>
  <si>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</si>
  <si>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</si>
  <si>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</si>
  <si>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</si>
  <si>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</si>
  <si>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</si>
  <si>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</si>
  <si>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</si>
  <si>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</si>
  <si>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</si>
  <si>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</si>
  <si>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</si>
  <si>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</si>
  <si>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</si>
  <si>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</si>
  <si>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</si>
  <si>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</si>
  <si>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</si>
  <si>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</si>
  <si>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</si>
  <si>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</si>
  <si>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</si>
  <si>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</si>
  <si>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</si>
  <si>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</si>
  <si>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</si>
  <si>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</si>
  <si>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</si>
  <si>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</si>
  <si>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</si>
  <si>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</si>
  <si>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</si>
  <si>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</si>
  <si>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</si>
  <si>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</si>
  <si>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</si>
  <si>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</si>
  <si>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</si>
  <si>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</si>
  <si>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</si>
  <si>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</si>
  <si>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</si>
  <si>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</si>
  <si>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</si>
  <si>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</si>
  <si>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</si>
  <si>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</si>
  <si>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</si>
  <si>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</si>
  <si>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</si>
  <si>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</si>
  <si>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</si>
  <si>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</si>
  <si>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</si>
  <si>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</si>
  <si>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</si>
  <si>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</si>
  <si>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</si>
  <si>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</si>
  <si>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</si>
  <si>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</si>
  <si>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</si>
  <si>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</si>
  <si>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</si>
  <si>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</si>
  <si>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</si>
  <si>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</si>
  <si>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</si>
  <si>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</si>
  <si>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</si>
  <si>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</si>
  <si>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</si>
  <si>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</si>
  <si>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</si>
  <si>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</si>
  <si>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</si>
  <si>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</si>
  <si>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</si>
  <si>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</si>
  <si>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</si>
  <si>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</si>
  <si>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</si>
  <si>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</si>
  <si>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</si>
  <si>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</si>
  <si>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</si>
  <si>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</si>
  <si>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</si>
  <si>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</si>
  <si>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</si>
  <si>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</si>
  <si>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</si>
  <si>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</si>
  <si>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</si>
  <si>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</si>
  <si>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</si>
  <si>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</si>
  <si>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</si>
  <si>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</si>
  <si>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</si>
  <si>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</si>
  <si>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</si>
  <si>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</si>
  <si>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</si>
  <si>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</si>
  <si>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</si>
  <si>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</si>
  <si>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</si>
  <si>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</si>
  <si>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</si>
  <si>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</si>
  <si>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</si>
  <si>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</si>
  <si>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</si>
  <si>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</si>
  <si>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</si>
  <si>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</si>
  <si>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</si>
  <si>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</si>
  <si>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</si>
  <si>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</si>
  <si>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</si>
  <si>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</si>
  <si>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</si>
  <si>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</si>
  <si>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</si>
  <si>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</si>
  <si>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</si>
  <si>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</si>
  <si>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</si>
  <si>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</si>
  <si>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</si>
  <si>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</si>
  <si>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</si>
  <si>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</si>
  <si>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</si>
  <si>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</si>
  <si>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</si>
  <si>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</si>
  <si>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</si>
  <si>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</si>
  <si>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</si>
  <si>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</si>
  <si>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</si>
  <si>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</si>
  <si>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</si>
  <si>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</si>
  <si>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</si>
  <si>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</si>
  <si>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</si>
  <si>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</si>
  <si>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</si>
  <si>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</si>
  <si>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</si>
  <si>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</si>
  <si>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</si>
  <si>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</si>
  <si>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</si>
  <si>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</si>
  <si>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</si>
  <si>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</si>
  <si>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</si>
  <si>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</si>
  <si>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</si>
  <si>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</si>
  <si>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</si>
  <si>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</si>
  <si>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</si>
  <si>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</si>
  <si>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</si>
  <si>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</si>
  <si>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</si>
  <si>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</si>
  <si>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</si>
  <si>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</si>
  <si>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</si>
  <si>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</si>
  <si>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</si>
  <si>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</si>
  <si>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</si>
  <si>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</si>
  <si>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</si>
  <si>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</si>
  <si>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</si>
  <si>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</si>
  <si>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</si>
  <si>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</si>
  <si>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</si>
  <si>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</si>
  <si>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</si>
  <si>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</si>
  <si>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</si>
  <si>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</si>
  <si>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</si>
  <si>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</si>
  <si>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</si>
  <si>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</si>
  <si>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</si>
  <si>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</si>
  <si>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</si>
  <si>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</si>
  <si>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</si>
  <si>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</si>
  <si>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</si>
  <si>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</si>
  <si>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</si>
  <si>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</si>
  <si>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</si>
  <si>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</si>
  <si>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</si>
  <si>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</si>
  <si>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</si>
  <si>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</si>
  <si>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</si>
  <si>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</si>
  <si>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</si>
  <si>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</si>
  <si>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</si>
  <si>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</si>
  <si>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</si>
  <si>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</si>
  <si>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</si>
  <si>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</si>
  <si>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</si>
  <si>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</si>
  <si>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</si>
  <si>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</si>
  <si>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</si>
  <si>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</si>
  <si>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</si>
  <si>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</si>
  <si>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</si>
  <si>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</si>
  <si>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</si>
  <si>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</si>
  <si>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</si>
  <si>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</si>
  <si>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</si>
  <si>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</si>
  <si>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</si>
  <si>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</si>
  <si>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</si>
  <si>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</si>
  <si>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</si>
  <si>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</si>
  <si>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</si>
  <si>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</si>
  <si>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</si>
  <si>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</si>
  <si>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</si>
  <si>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</si>
  <si>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</si>
  <si>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</si>
  <si>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</si>
  <si>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</si>
  <si>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</si>
  <si>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</si>
  <si>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</si>
  <si>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</si>
  <si>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</si>
  <si>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</si>
  <si>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</si>
  <si>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</si>
  <si>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</si>
  <si>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</si>
  <si>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</si>
  <si>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</si>
  <si>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</si>
  <si>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</si>
  <si>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</si>
  <si>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</si>
  <si>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</si>
  <si>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</si>
  <si>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</si>
  <si>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</si>
  <si>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</si>
  <si>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</si>
  <si>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</si>
  <si>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</si>
  <si>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</si>
  <si>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</si>
  <si>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</si>
  <si>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</si>
  <si>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</si>
  <si>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</si>
  <si>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</si>
  <si>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</si>
  <si>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</si>
  <si>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</si>
  <si>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</si>
  <si>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</si>
  <si>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</si>
  <si>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</si>
  <si>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</si>
  <si>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</si>
  <si>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</si>
  <si>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</si>
  <si>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</si>
  <si>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</si>
  <si>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</si>
  <si>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</si>
  <si>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</si>
  <si>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</si>
  <si>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</si>
  <si>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</si>
  <si>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</si>
  <si>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</si>
  <si>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</si>
  <si>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</si>
  <si>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</si>
  <si>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</si>
  <si>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</si>
  <si>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</si>
  <si>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</si>
  <si>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</si>
  <si>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</si>
  <si>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</si>
  <si>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</si>
  <si>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</si>
  <si>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</si>
  <si>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</si>
  <si>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</si>
  <si>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</si>
  <si>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</si>
  <si>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</si>
  <si>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</si>
  <si>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</si>
  <si>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</si>
  <si>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</si>
  <si>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</si>
  <si>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</si>
  <si>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</si>
  <si>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</si>
  <si>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</si>
  <si>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</si>
  <si>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</si>
  <si>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</si>
  <si>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</si>
  <si>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</si>
  <si>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</si>
  <si>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</si>
  <si>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</si>
  <si>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</si>
  <si>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</si>
  <si>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</si>
  <si>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</si>
  <si>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</si>
  <si>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</si>
  <si>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</si>
  <si>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</si>
  <si>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</si>
  <si>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</si>
  <si>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</si>
  <si>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</si>
  <si>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</si>
  <si>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</si>
  <si>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</si>
  <si>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</si>
  <si>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</si>
  <si>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</si>
  <si>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</si>
  <si>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</si>
  <si>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</si>
  <si>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</si>
  <si>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</si>
  <si>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</si>
  <si>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</si>
  <si>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</si>
  <si>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</si>
  <si>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</si>
  <si>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</si>
  <si>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</si>
  <si>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</si>
  <si>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</si>
  <si>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</si>
  <si>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</si>
  <si>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</si>
  <si>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</si>
  <si>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</si>
  <si>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</si>
  <si>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</si>
  <si>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</si>
  <si>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</si>
  <si>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</si>
  <si>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</si>
  <si>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</si>
  <si>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</si>
  <si>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</si>
  <si>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</si>
  <si>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</si>
  <si>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</si>
  <si>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</si>
  <si>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</si>
  <si>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</si>
  <si>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</si>
  <si>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</si>
  <si>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</si>
  <si>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</si>
  <si>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</si>
  <si>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</si>
  <si>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</si>
  <si>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</si>
  <si>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</si>
  <si>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</si>
  <si>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</si>
  <si>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</si>
  <si>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</si>
  <si>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</si>
  <si>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</si>
  <si>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</si>
  <si>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</si>
  <si>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</si>
  <si>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</si>
  <si>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</si>
  <si>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</si>
  <si>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</si>
  <si>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</si>
  <si>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</si>
  <si>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</si>
  <si>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</si>
  <si>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</si>
  <si>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</si>
  <si>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</si>
  <si>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</si>
  <si>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</si>
  <si>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</si>
  <si>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</si>
  <si>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</si>
  <si>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</si>
  <si>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</si>
  <si>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</si>
  <si>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</si>
  <si>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</si>
  <si>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</si>
  <si>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</si>
  <si>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</si>
  <si>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</si>
  <si>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</si>
  <si>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</si>
  <si>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</si>
  <si>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</si>
  <si>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</si>
  <si>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</si>
  <si>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</si>
  <si>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</si>
  <si>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</si>
  <si>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</si>
  <si>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</si>
  <si>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</si>
  <si>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</si>
  <si>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</si>
  <si>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</si>
  <si>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</si>
  <si>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</si>
  <si>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</si>
  <si>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</si>
  <si>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</si>
  <si>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</si>
  <si>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</si>
  <si>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</si>
  <si>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</si>
  <si>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</si>
  <si>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</si>
  <si>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</si>
  <si>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</si>
  <si>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</si>
  <si>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</si>
  <si>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</si>
  <si>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</si>
  <si>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</si>
  <si>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</si>
  <si>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</si>
  <si>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</si>
  <si>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</si>
  <si>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</si>
  <si>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</si>
  <si>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</si>
  <si>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</si>
  <si>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</si>
  <si>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</si>
  <si>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</si>
  <si>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</si>
  <si>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</si>
  <si>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</si>
  <si>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</si>
  <si>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</si>
  <si>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</si>
  <si>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</si>
  <si>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</si>
  <si>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</si>
  <si>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</si>
  <si>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</si>
  <si>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</si>
  <si>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</si>
  <si>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</si>
  <si>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</si>
  <si>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</si>
  <si>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</si>
  <si>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</si>
  <si>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</si>
  <si>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</si>
  <si>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</si>
  <si>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</si>
  <si>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</si>
  <si>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</si>
  <si>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</si>
  <si>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</si>
  <si>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</si>
  <si>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</si>
  <si>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</si>
  <si>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</si>
  <si>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</si>
  <si>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</si>
  <si>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</si>
  <si>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</si>
  <si>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</si>
  <si>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</si>
  <si>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</si>
  <si>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</si>
  <si>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</si>
  <si>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</si>
  <si>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</si>
  <si>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</si>
  <si>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</si>
  <si>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</si>
  <si>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</si>
  <si>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</si>
  <si>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</si>
  <si>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</si>
  <si>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</si>
  <si>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</si>
  <si>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</si>
  <si>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</si>
  <si>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</si>
  <si>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</si>
  <si>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</si>
  <si>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</si>
  <si>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</si>
  <si>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</si>
  <si>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</si>
  <si>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</si>
  <si>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</si>
  <si>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</si>
  <si>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</si>
  <si>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</si>
  <si>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</si>
  <si>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</si>
  <si>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</si>
  <si>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</si>
  <si>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</si>
  <si>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</si>
  <si>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</si>
  <si>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</si>
  <si>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</si>
  <si>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</si>
  <si>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</si>
  <si>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</si>
  <si>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</si>
  <si>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</si>
  <si>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</si>
  <si>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</si>
  <si>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</si>
  <si>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</si>
  <si>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</si>
  <si>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</si>
  <si>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</si>
  <si>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</si>
  <si>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</si>
  <si>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</si>
  <si>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</si>
  <si>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</si>
  <si>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</si>
  <si>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</si>
  <si>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</si>
  <si>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</si>
  <si>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</si>
  <si>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</si>
  <si>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</si>
  <si>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</si>
  <si>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</si>
  <si>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</si>
  <si>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</si>
  <si>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</si>
  <si>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</si>
  <si>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</si>
  <si>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</si>
  <si>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</si>
  <si>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</si>
  <si>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</si>
  <si>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</si>
  <si>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</si>
  <si>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</si>
  <si>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</si>
  <si>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</si>
  <si>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</si>
  <si>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</si>
  <si>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</si>
  <si>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</si>
  <si>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</si>
  <si>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</si>
  <si>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</si>
  <si>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</si>
  <si>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</si>
  <si>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</si>
  <si>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</si>
  <si>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</si>
  <si>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</si>
  <si>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</si>
  <si>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</si>
  <si>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</si>
  <si>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</si>
  <si>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</si>
  <si>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</si>
  <si>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</si>
  <si>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</si>
  <si>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</si>
  <si>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</si>
  <si>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</si>
  <si>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</si>
  <si>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</si>
  <si>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</si>
  <si>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</si>
  <si>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</si>
  <si>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</si>
  <si>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</si>
  <si>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</si>
  <si>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</si>
  <si>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</si>
  <si>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</si>
  <si>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</si>
  <si>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</si>
  <si>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</si>
  <si>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</si>
  <si>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</si>
  <si>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</si>
  <si>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</si>
  <si>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</si>
  <si>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</si>
  <si>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</si>
  <si>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</si>
  <si>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</si>
  <si>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</si>
  <si>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</si>
  <si>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</si>
  <si>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</si>
  <si>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</si>
  <si>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</si>
  <si>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</si>
  <si>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</si>
  <si>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</si>
  <si>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</si>
  <si>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</si>
  <si>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</si>
  <si>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</si>
  <si>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</si>
  <si>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</si>
  <si>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</si>
  <si>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</si>
  <si>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</si>
  <si>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</si>
  <si>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</si>
  <si>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</si>
  <si>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</si>
  <si>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</si>
  <si>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</si>
  <si>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</si>
  <si>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</si>
  <si>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</si>
  <si>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</si>
  <si>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</si>
  <si>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</si>
  <si>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</si>
  <si>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</si>
  <si>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</si>
  <si>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</si>
  <si>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</si>
  <si>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</si>
  <si>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</si>
  <si>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</si>
  <si>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</si>
  <si>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</si>
  <si>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</si>
  <si>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</si>
  <si>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</si>
  <si>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</si>
  <si>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</si>
  <si>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</si>
  <si>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</si>
  <si>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</si>
  <si>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</si>
  <si>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</si>
  <si>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</si>
  <si>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</si>
  <si>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</si>
  <si>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</si>
  <si>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</si>
  <si>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</si>
  <si>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</si>
  <si>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</si>
  <si>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</si>
  <si>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</si>
  <si>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</si>
  <si>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</si>
  <si>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</si>
  <si>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</si>
  <si>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</si>
  <si>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</si>
  <si>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</si>
  <si>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</si>
  <si>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</si>
  <si>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</si>
  <si>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</si>
  <si>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</si>
  <si>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</si>
  <si>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</si>
  <si>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</si>
  <si>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</si>
  <si>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</si>
  <si>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</si>
  <si>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</si>
  <si>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</si>
  <si>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</si>
  <si>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</si>
  <si>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</si>
  <si>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</si>
  <si>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</si>
  <si>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</si>
  <si>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</si>
  <si>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</si>
  <si>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</si>
  <si>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</si>
  <si>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</si>
  <si>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</si>
  <si>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</si>
  <si>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</si>
  <si>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</si>
  <si>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</si>
  <si>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</si>
  <si>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</si>
  <si>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</si>
  <si>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</si>
  <si>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</si>
  <si>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</si>
  <si>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</si>
  <si>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</si>
  <si>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</si>
  <si>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</si>
  <si>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</si>
  <si>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</si>
  <si>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</si>
  <si>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</si>
  <si>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</si>
  <si>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</si>
  <si>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</si>
  <si>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</si>
  <si>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</si>
  <si>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</si>
  <si>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</si>
  <si>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</si>
  <si>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</si>
  <si>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</si>
  <si>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</si>
  <si>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</si>
  <si>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</si>
  <si>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</si>
  <si>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</si>
  <si>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</si>
  <si>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</si>
  <si>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</si>
  <si>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</si>
  <si>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</si>
  <si>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</si>
  <si>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</si>
  <si>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</si>
  <si>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</si>
  <si>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</si>
  <si>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</si>
  <si>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</si>
  <si>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</si>
  <si>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</si>
  <si>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</si>
  <si>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</si>
  <si>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</si>
  <si>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</si>
  <si>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</si>
  <si>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</si>
  <si>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</si>
  <si>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</si>
  <si>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</si>
  <si>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</si>
  <si>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</si>
  <si>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</si>
  <si>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</si>
  <si>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</si>
  <si>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</si>
  <si>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</si>
  <si>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</si>
  <si>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</si>
  <si>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</si>
  <si>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</si>
  <si>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</si>
  <si>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</si>
  <si>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</si>
  <si>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</si>
  <si>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</si>
  <si>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</si>
  <si>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</si>
  <si>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</si>
  <si>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</si>
  <si>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</si>
  <si>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</si>
  <si>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</si>
  <si>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</si>
  <si>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</si>
  <si>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</si>
  <si>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</si>
  <si>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</si>
  <si>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</si>
  <si>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</si>
  <si>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</si>
  <si>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</si>
  <si>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</si>
  <si>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</si>
  <si>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</si>
  <si>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</si>
  <si>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</si>
  <si>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</si>
  <si>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</si>
  <si>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</si>
  <si>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</si>
  <si>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</si>
  <si>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</si>
  <si>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</si>
  <si>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</si>
  <si>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</si>
  <si>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</si>
  <si>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</si>
  <si>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</si>
  <si>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</si>
  <si>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</si>
  <si>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</si>
  <si>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</si>
  <si>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</si>
  <si>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</si>
  <si>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</si>
  <si>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</si>
  <si>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</si>
  <si>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</si>
  <si>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</si>
  <si>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</si>
  <si>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</si>
  <si>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</si>
  <si>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</si>
  <si>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</si>
  <si>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</si>
  <si>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</si>
  <si>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</si>
  <si>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</si>
  <si>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</si>
  <si>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</si>
  <si>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</si>
  <si>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</si>
  <si>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</si>
  <si>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</si>
  <si>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</si>
  <si>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</si>
  <si>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</si>
  <si>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</si>
  <si>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</si>
  <si>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</si>
  <si>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</si>
  <si>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</si>
  <si>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</si>
  <si>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</si>
  <si>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</si>
  <si>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</si>
  <si>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</si>
  <si>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</si>
  <si>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</si>
  <si>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</si>
  <si>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</si>
  <si>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</si>
  <si>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</si>
  <si>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</si>
  <si>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</si>
  <si>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</si>
  <si>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</si>
  <si>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</si>
  <si>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</si>
  <si>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</si>
  <si>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</si>
  <si>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</si>
  <si>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</si>
  <si>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</si>
  <si>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</si>
  <si>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</si>
  <si>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</si>
  <si>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</si>
  <si>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</si>
  <si>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</si>
  <si>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</si>
  <si>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</si>
  <si>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</si>
  <si>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</si>
  <si>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</si>
  <si>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</si>
  <si>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</si>
  <si>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</si>
  <si>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</si>
  <si>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</si>
  <si>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</si>
  <si>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</si>
  <si>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</si>
  <si>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</si>
  <si>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</si>
  <si>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</si>
  <si>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</si>
  <si>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</si>
  <si>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</si>
  <si>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</si>
  <si>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</si>
  <si>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</si>
  <si>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</si>
  <si>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</si>
  <si>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</si>
  <si>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</si>
  <si>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</si>
  <si>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</si>
  <si>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</si>
  <si>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</si>
  <si>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</si>
  <si>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</si>
  <si>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</si>
  <si>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</si>
  <si>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</si>
  <si>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</si>
  <si>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</si>
  <si>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</si>
  <si>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</si>
  <si>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</si>
  <si>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</si>
  <si>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</si>
  <si>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</si>
  <si>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</si>
  <si>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</si>
  <si>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</si>
  <si>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</si>
  <si>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</si>
  <si>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</si>
  <si>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</si>
  <si>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</si>
  <si>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</si>
  <si>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</si>
  <si>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</si>
  <si>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</si>
  <si>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</si>
  <si>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</si>
  <si>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</si>
  <si>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</si>
  <si>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</si>
  <si>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</si>
  <si>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</si>
  <si>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</si>
  <si>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</si>
  <si>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</si>
  <si>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</si>
  <si>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</si>
  <si>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</si>
  <si>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</si>
  <si>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</si>
  <si>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</si>
  <si>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</si>
  <si>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</si>
  <si>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</si>
  <si>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</si>
  <si>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</si>
  <si>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</si>
  <si>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</si>
  <si>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</si>
  <si>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</si>
  <si>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</si>
  <si>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</si>
  <si>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</si>
  <si>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</si>
  <si>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</si>
  <si>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</si>
  <si>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</si>
  <si>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</si>
  <si>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</si>
  <si>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</si>
  <si>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</si>
  <si>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</si>
  <si>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</si>
  <si>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</si>
  <si>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</si>
  <si>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</si>
  <si>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</si>
  <si>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</si>
  <si>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</si>
  <si>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</si>
  <si>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</si>
  <si>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</si>
  <si>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</si>
  <si>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</si>
  <si>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</si>
  <si>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</si>
  <si>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</si>
  <si>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</si>
  <si>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</si>
  <si>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</si>
  <si>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</si>
  <si>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</si>
  <si>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</si>
  <si>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</si>
  <si>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</si>
  <si>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</si>
  <si>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</si>
  <si>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</si>
  <si>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</si>
  <si>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</si>
  <si>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</si>
  <si>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</si>
  <si>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</si>
  <si>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</si>
  <si>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</si>
  <si>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</si>
  <si>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</si>
  <si>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</si>
  <si>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</si>
  <si>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</si>
  <si>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</si>
  <si>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</si>
  <si>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</si>
  <si>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</si>
  <si>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</si>
  <si>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</si>
  <si>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</si>
  <si>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</si>
  <si>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</si>
  <si>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</si>
  <si>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</si>
  <si>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</si>
  <si>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</si>
  <si>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</si>
  <si>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</si>
  <si>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</si>
  <si>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</si>
  <si>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</si>
  <si>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</si>
  <si>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</si>
  <si>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</si>
  <si>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</si>
  <si>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</si>
  <si>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</si>
  <si>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</si>
  <si>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</si>
  <si>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</si>
  <si>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</si>
  <si>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</si>
  <si>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</si>
  <si>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</si>
  <si>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</si>
  <si>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</si>
  <si>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</si>
  <si>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</si>
  <si>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</si>
  <si>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</si>
  <si>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</si>
  <si>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</si>
  <si>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</si>
  <si>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</si>
  <si>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</si>
  <si>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</si>
  <si>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</si>
  <si>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</si>
  <si>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</si>
  <si>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</si>
  <si>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</si>
  <si>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</si>
  <si>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</si>
  <si>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</si>
  <si>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</si>
  <si>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</si>
  <si>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</si>
  <si>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</si>
  <si>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</si>
  <si>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</si>
  <si>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</si>
  <si>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</si>
  <si>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</si>
  <si>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</si>
  <si>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</si>
  <si>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</si>
  <si>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</si>
  <si>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</si>
  <si>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</si>
  <si>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</si>
  <si>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</si>
  <si>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</si>
  <si>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</si>
  <si>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</si>
  <si>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</si>
  <si>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</si>
  <si>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</si>
  <si>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</si>
  <si>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</si>
  <si>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</si>
  <si>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</si>
  <si>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</si>
  <si>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</si>
  <si>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</si>
  <si>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</si>
  <si>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</si>
  <si>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</si>
  <si>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</si>
  <si>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</si>
  <si>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</si>
  <si>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</si>
  <si>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</si>
  <si>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</si>
  <si>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</si>
  <si>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</si>
  <si>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</si>
  <si>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</si>
  <si>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</si>
  <si>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</si>
  <si>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</si>
  <si>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</si>
  <si>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</si>
  <si>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</si>
  <si>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</si>
  <si>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</si>
  <si>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</si>
  <si>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</si>
  <si>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</si>
  <si>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</si>
  <si>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</si>
  <si>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</si>
  <si>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</si>
  <si>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</si>
  <si>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</si>
  <si>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</si>
  <si>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</si>
  <si>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</si>
  <si>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</si>
  <si>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</si>
  <si>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</si>
  <si>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</si>
  <si>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</si>
  <si>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</si>
  <si>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</si>
  <si>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</si>
  <si>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</si>
  <si>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</si>
  <si>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</si>
  <si>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</si>
  <si>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</si>
  <si>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</si>
  <si>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</si>
  <si>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</si>
  <si>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</si>
  <si>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</si>
  <si>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</si>
  <si>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</si>
  <si>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</si>
  <si>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</si>
  <si>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</si>
  <si>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</si>
  <si>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</si>
  <si>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</si>
  <si>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</si>
  <si>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</si>
  <si>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</si>
  <si>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</si>
  <si>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</si>
  <si>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</si>
  <si>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</si>
  <si>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</si>
  <si>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</si>
  <si>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</si>
  <si>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</si>
  <si>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</si>
  <si>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</si>
  <si>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</si>
  <si>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</si>
  <si>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</si>
  <si>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</si>
  <si>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</si>
  <si>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</si>
  <si>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</si>
  <si>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</si>
  <si>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</si>
  <si>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</si>
  <si>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</si>
  <si>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</si>
  <si>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</si>
  <si>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</si>
  <si>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</si>
  <si>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</si>
  <si>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</si>
  <si>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</si>
  <si>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</si>
  <si>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</si>
  <si>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</si>
  <si>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</si>
  <si>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</si>
  <si>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</si>
  <si>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</si>
  <si>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</si>
  <si>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</si>
  <si>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</si>
  <si>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</si>
  <si>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</si>
  <si>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</si>
  <si>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</si>
  <si>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</si>
  <si>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</si>
  <si>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</si>
  <si>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</si>
  <si>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</si>
  <si>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</si>
  <si>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</si>
  <si>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</si>
  <si>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</si>
  <si>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</si>
  <si>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</si>
  <si>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</si>
  <si>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</si>
  <si>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</si>
  <si>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</si>
  <si>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</si>
  <si>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</si>
  <si>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</si>
  <si>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</si>
  <si>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</si>
  <si>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</si>
  <si>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</si>
  <si>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</si>
  <si>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</si>
  <si>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</si>
  <si>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</si>
  <si>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</si>
  <si>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</si>
  <si>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</si>
  <si>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</si>
  <si>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</si>
  <si>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</si>
  <si>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</si>
  <si>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</si>
  <si>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</si>
  <si>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</si>
  <si>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</si>
  <si>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</si>
  <si>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</si>
  <si>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</si>
  <si>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</si>
  <si>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</si>
  <si>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</si>
  <si>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</si>
  <si>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</si>
  <si>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</si>
  <si>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</si>
  <si>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</si>
  <si>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</si>
  <si>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</si>
  <si>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</si>
  <si>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</si>
  <si>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</si>
  <si>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</si>
  <si>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</si>
  <si>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</si>
  <si>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</si>
  <si>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</si>
  <si>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</si>
  <si>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</si>
  <si>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</si>
  <si>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</si>
  <si>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</si>
  <si>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</si>
  <si>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</si>
  <si>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</si>
  <si>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</si>
  <si>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</si>
  <si>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</si>
  <si>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</si>
  <si>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</si>
  <si>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</si>
  <si>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</si>
  <si>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</si>
  <si>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</si>
  <si>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</si>
  <si>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</si>
  <si>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</si>
  <si>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</si>
  <si>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</si>
  <si>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</si>
  <si>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</si>
  <si>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</si>
  <si>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</si>
  <si>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</si>
  <si>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</si>
  <si>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</si>
  <si>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</si>
  <si>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</si>
  <si>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</si>
  <si>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</si>
  <si>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</si>
  <si>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</si>
  <si>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</si>
  <si>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</si>
  <si>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</si>
  <si>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</si>
  <si>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</si>
  <si>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</si>
  <si>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</si>
  <si>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</si>
  <si>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</si>
  <si>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</si>
  <si>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</si>
  <si>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</si>
  <si>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</si>
  <si>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</si>
  <si>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</si>
  <si>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</si>
  <si>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</si>
  <si>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</si>
  <si>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</si>
  <si>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</si>
  <si>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</si>
  <si>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</si>
  <si>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</si>
  <si>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</si>
  <si>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</si>
  <si>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</si>
  <si>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</si>
  <si>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</si>
  <si>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</si>
  <si>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</si>
  <si>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</si>
  <si>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</si>
  <si>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</si>
  <si>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</si>
  <si>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</si>
  <si>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</si>
  <si>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</si>
  <si>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</si>
  <si>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</si>
  <si>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</si>
  <si>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</si>
  <si>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</si>
  <si>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</si>
  <si>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</si>
  <si>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</si>
  <si>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</si>
  <si>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</si>
  <si>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</si>
  <si>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</si>
  <si>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</si>
  <si>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</si>
  <si>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</si>
  <si>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</si>
  <si>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</si>
  <si>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</si>
  <si>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</si>
  <si>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</si>
  <si>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</si>
  <si>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</si>
  <si>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</si>
  <si>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</si>
  <si>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</si>
  <si>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</si>
  <si>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</si>
  <si>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</si>
  <si>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</si>
  <si>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</si>
  <si>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</si>
  <si>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</si>
  <si>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</si>
  <si>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</si>
  <si>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</si>
  <si>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</si>
  <si>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</si>
  <si>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</si>
  <si>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</si>
  <si>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</si>
  <si>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</si>
  <si>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</si>
  <si>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</si>
  <si>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</si>
  <si>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</si>
  <si>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</si>
  <si>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</si>
  <si>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</si>
  <si>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</si>
  <si>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</si>
  <si>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</si>
  <si>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</si>
  <si>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</si>
  <si>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</si>
  <si>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</si>
  <si>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</si>
  <si>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</si>
  <si>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</si>
  <si>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</si>
  <si>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</si>
  <si>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</si>
  <si>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</si>
  <si>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</si>
  <si>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</si>
  <si>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</si>
  <si>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</si>
  <si>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</si>
  <si>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</si>
  <si>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</si>
  <si>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</si>
  <si>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</si>
  <si>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</si>
  <si>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</si>
  <si>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</si>
  <si>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</si>
  <si>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</si>
  <si>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</si>
  <si>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</si>
  <si>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</si>
  <si>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</si>
  <si>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</si>
  <si>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</si>
  <si>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</si>
  <si>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</si>
  <si>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</si>
  <si>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</si>
  <si>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</si>
  <si>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</si>
  <si>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</si>
  <si>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</si>
  <si>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</si>
  <si>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</si>
  <si>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</si>
  <si>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</si>
  <si>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</si>
  <si>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</si>
  <si>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</si>
  <si>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</si>
  <si>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</si>
  <si>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</si>
  <si>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</si>
  <si>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</si>
  <si>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</si>
  <si>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</si>
  <si>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</si>
  <si>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</si>
  <si>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</si>
  <si>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</si>
  <si>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</si>
  <si>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</si>
  <si>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</si>
  <si>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</si>
  <si>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</si>
  <si>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</si>
  <si>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</si>
  <si>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</si>
  <si>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</si>
  <si>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</si>
  <si>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</si>
  <si>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</si>
  <si>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</si>
  <si>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</si>
  <si>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</si>
  <si>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</si>
  <si>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</si>
  <si>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</si>
  <si>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</si>
  <si>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</si>
  <si>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</si>
  <si>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</si>
  <si>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</si>
  <si>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</si>
  <si>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</si>
  <si>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</si>
  <si>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</si>
  <si>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</si>
  <si>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</si>
  <si>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</si>
  <si>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</si>
  <si>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</si>
  <si>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</si>
  <si>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</si>
  <si>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</si>
  <si>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</si>
  <si>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</si>
  <si>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</si>
  <si>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</si>
  <si>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</si>
  <si>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</si>
  <si>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</si>
  <si>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</si>
  <si>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</si>
  <si>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</si>
  <si>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</si>
  <si>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</si>
  <si>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</si>
  <si>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</si>
  <si>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</si>
  <si>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</si>
  <si>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</si>
  <si>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</si>
  <si>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</si>
  <si>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</si>
  <si>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</si>
  <si>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</si>
  <si>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</si>
  <si>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</si>
  <si>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</si>
  <si>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</si>
  <si>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</si>
  <si>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</si>
  <si>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</si>
  <si>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</si>
  <si>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</si>
  <si>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</si>
  <si>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</si>
  <si>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</si>
  <si>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</si>
  <si>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</si>
  <si>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</si>
  <si>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</si>
  <si>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</si>
  <si>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</si>
  <si>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</si>
  <si>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</si>
  <si>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</si>
  <si>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</si>
  <si>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</si>
  <si>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</si>
  <si>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</si>
  <si>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</si>
  <si>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</si>
  <si>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</si>
  <si>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</si>
  <si>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</si>
  <si>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</si>
  <si>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</si>
  <si>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</si>
  <si>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</si>
  <si>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</si>
  <si>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</si>
  <si>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</si>
  <si>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</si>
  <si>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</si>
  <si>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</si>
  <si>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</si>
  <si>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</si>
  <si>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</si>
  <si>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</si>
  <si>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</si>
  <si>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</si>
  <si>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</si>
  <si>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</si>
  <si>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</si>
  <si>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</si>
  <si>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</si>
  <si>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</si>
  <si>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</si>
  <si>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</si>
  <si>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</si>
  <si>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</si>
  <si>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</si>
  <si>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</si>
  <si>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</si>
  <si>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</si>
  <si>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</si>
  <si>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</si>
  <si>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</si>
  <si>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</si>
  <si>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</si>
  <si>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</si>
  <si>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</si>
  <si>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</si>
  <si>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</si>
  <si>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</si>
  <si>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</si>
  <si>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</si>
  <si>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</si>
  <si>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</si>
  <si>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</si>
  <si>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</si>
  <si>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</si>
  <si>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</si>
  <si>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</si>
  <si>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</si>
  <si>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</si>
  <si>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</si>
  <si>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</si>
  <si>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</si>
  <si>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</si>
  <si>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</si>
  <si>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</si>
  <si>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</si>
  <si>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</si>
  <si>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</si>
  <si>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</si>
  <si>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</si>
  <si>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</si>
  <si>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</si>
  <si>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</si>
  <si>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</si>
  <si>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</si>
  <si>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</si>
  <si>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</si>
  <si>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</si>
  <si>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</si>
  <si>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</si>
  <si>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</si>
  <si>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</si>
  <si>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</si>
  <si>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</si>
  <si>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</si>
  <si>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</si>
  <si>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</si>
  <si>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</si>
  <si>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</si>
  <si>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</si>
  <si>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</si>
  <si>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</si>
  <si>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</si>
  <si>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</si>
  <si>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</si>
  <si>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</si>
  <si>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</si>
  <si>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</si>
  <si>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</si>
  <si>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</si>
  <si>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</si>
  <si>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</si>
  <si>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</si>
  <si>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</si>
  <si>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</si>
  <si>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</si>
  <si>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</si>
  <si>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</si>
  <si>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</si>
  <si>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</si>
  <si>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</si>
  <si>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</si>
  <si>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</si>
  <si>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</si>
  <si>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</si>
  <si>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</si>
  <si>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</si>
  <si>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</si>
  <si>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</si>
  <si>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</si>
  <si>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</si>
  <si>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</si>
  <si>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</si>
  <si>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</si>
  <si>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</si>
  <si>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</si>
  <si>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</si>
  <si>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</si>
  <si>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</si>
  <si>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</si>
  <si>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</si>
  <si>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</si>
  <si>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</si>
  <si>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</si>
  <si>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</si>
  <si>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</si>
  <si>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</si>
  <si>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</si>
  <si>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</si>
  <si>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</si>
  <si>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</si>
  <si>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</si>
  <si>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</si>
  <si>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</si>
  <si>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</si>
  <si>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</si>
  <si>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</si>
  <si>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</si>
  <si>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</si>
  <si>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</si>
  <si>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</si>
  <si>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</si>
  <si>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</si>
  <si>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</si>
  <si>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</si>
  <si>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</si>
  <si>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</si>
  <si>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</si>
  <si>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</si>
  <si>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</si>
  <si>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</si>
  <si>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</si>
  <si>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</si>
  <si>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</si>
  <si>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</si>
  <si>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</si>
  <si>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</si>
  <si>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</si>
  <si>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</si>
  <si>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</si>
  <si>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</si>
  <si>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</si>
  <si>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</si>
  <si>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</si>
  <si>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</si>
  <si>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</si>
  <si>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</si>
  <si>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</si>
  <si>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</si>
  <si>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</si>
  <si>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</si>
  <si>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</si>
  <si>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</si>
  <si>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</si>
  <si>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</si>
  <si>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</si>
  <si>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</si>
  <si>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</si>
  <si>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</si>
  <si>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</si>
  <si>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</si>
  <si>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</si>
  <si>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</si>
  <si>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</si>
  <si>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</si>
  <si>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</si>
  <si>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</si>
  <si>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</si>
  <si>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</si>
  <si>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</si>
  <si>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</si>
  <si>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</si>
  <si>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</si>
  <si>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</si>
  <si>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</si>
  <si>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</si>
  <si>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</si>
  <si>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</si>
  <si>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</si>
  <si>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</si>
  <si>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</si>
  <si>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</si>
  <si>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</si>
  <si>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</si>
  <si>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</si>
  <si>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</si>
  <si>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</si>
  <si>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</si>
  <si>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</si>
  <si>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</si>
  <si>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</si>
  <si>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</si>
  <si>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</si>
  <si>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</si>
  <si>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</si>
  <si>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</si>
  <si>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</si>
  <si>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</si>
  <si>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</si>
  <si>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</si>
  <si>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</si>
  <si>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</si>
  <si>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</si>
  <si>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</si>
  <si>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</si>
  <si>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</si>
  <si>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</si>
  <si>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</si>
  <si>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</si>
  <si>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</si>
  <si>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</si>
  <si>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</si>
  <si>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</si>
  <si>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</si>
  <si>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</si>
  <si>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</si>
  <si>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</si>
  <si>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</si>
  <si>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</si>
  <si>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</si>
  <si>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</si>
  <si>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</si>
  <si>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</si>
  <si>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</si>
  <si>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</si>
  <si>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</si>
  <si>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</si>
  <si>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</si>
  <si>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</si>
  <si>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</si>
  <si>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</si>
  <si>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</si>
  <si>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</si>
  <si>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</si>
  <si>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</si>
  <si>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</si>
  <si>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</si>
  <si>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</si>
  <si>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</si>
  <si>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</si>
  <si>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</si>
  <si>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</si>
  <si>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</si>
  <si>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</si>
  <si>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</si>
  <si>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</si>
  <si>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</si>
  <si>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</si>
  <si>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</si>
  <si>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</si>
  <si>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</si>
  <si>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</si>
  <si>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</si>
  <si>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</si>
  <si>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</si>
  <si>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</si>
  <si>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</si>
  <si>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</si>
  <si>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</si>
  <si>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</si>
  <si>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</si>
  <si>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</si>
  <si>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</si>
  <si>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</si>
  <si>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</si>
  <si>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</si>
  <si>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</si>
  <si>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</si>
  <si>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</si>
  <si>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</si>
  <si>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</si>
  <si>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</si>
  <si>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</si>
  <si>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</si>
  <si>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</si>
  <si>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</si>
  <si>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</si>
  <si>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</si>
  <si>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</si>
  <si>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</si>
  <si>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</si>
  <si>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</si>
  <si>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</si>
  <si>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</si>
  <si>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</si>
  <si>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</si>
  <si>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</si>
  <si>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</si>
  <si>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</si>
  <si>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</si>
  <si>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</si>
  <si>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</si>
  <si>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</si>
  <si>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</si>
  <si>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</si>
  <si>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</si>
  <si>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</si>
  <si>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</si>
  <si>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</si>
  <si>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</si>
  <si>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</si>
  <si>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</si>
  <si>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</si>
  <si>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</si>
  <si>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</si>
  <si>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</si>
  <si>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</si>
  <si>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</si>
  <si>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</si>
  <si>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</si>
  <si>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</si>
  <si>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</si>
  <si>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</si>
  <si>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</si>
  <si>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</si>
  <si>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</si>
  <si>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</si>
  <si>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</si>
  <si>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</si>
  <si>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</si>
  <si>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</si>
  <si>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</si>
  <si>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</si>
  <si>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</si>
  <si>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</si>
  <si>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</si>
  <si>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</si>
  <si>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</si>
  <si>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</si>
  <si>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</si>
  <si>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</si>
  <si>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</si>
  <si>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</si>
  <si>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</si>
  <si>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</si>
  <si>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</si>
  <si>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</si>
  <si>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</si>
  <si>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</si>
  <si>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</si>
  <si>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</si>
  <si>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</si>
  <si>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</si>
  <si>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</si>
  <si>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</si>
  <si>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</si>
  <si>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</si>
  <si>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</si>
  <si>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</si>
  <si>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</si>
  <si>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</si>
  <si>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</si>
  <si>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</si>
  <si>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</si>
  <si>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</si>
  <si>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</si>
  <si>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</si>
  <si>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</si>
  <si>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</si>
  <si>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</si>
  <si>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</si>
  <si>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</si>
  <si>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</si>
  <si>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</si>
  <si>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</si>
  <si>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</si>
  <si>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</si>
  <si>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</si>
  <si>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</si>
  <si>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</si>
  <si>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</si>
  <si>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</si>
  <si>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</si>
  <si>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</si>
  <si>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</si>
  <si>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</si>
  <si>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</si>
  <si>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</si>
  <si>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</si>
  <si>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</si>
  <si>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</si>
  <si>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</si>
  <si>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</si>
  <si>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</si>
  <si>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</si>
  <si>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</si>
  <si>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</si>
  <si>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</si>
  <si>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</si>
  <si>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</si>
  <si>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</si>
  <si>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</si>
  <si>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</si>
  <si>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</si>
  <si>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</si>
  <si>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</si>
  <si>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</si>
  <si>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</si>
  <si>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</si>
  <si>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</si>
  <si>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</si>
  <si>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</si>
  <si>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</si>
  <si>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</si>
  <si>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</si>
  <si>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</si>
  <si>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</si>
  <si>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</si>
  <si>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</si>
  <si>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</si>
  <si>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</si>
  <si>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</si>
  <si>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</si>
  <si>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</si>
  <si>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</si>
  <si>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</si>
  <si>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</si>
  <si>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</si>
  <si>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</si>
  <si>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</si>
  <si>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</si>
  <si>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</si>
  <si>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</si>
  <si>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</si>
  <si>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</si>
  <si>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</si>
  <si>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</si>
  <si>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</si>
  <si>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</si>
  <si>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</si>
  <si>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</si>
  <si>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</si>
  <si>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</si>
  <si>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</si>
  <si>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</si>
  <si>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</si>
  <si>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</si>
  <si>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</si>
  <si>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</si>
  <si>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</si>
  <si>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</si>
  <si>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</si>
  <si>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</si>
  <si>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</si>
  <si>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</si>
  <si>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</si>
  <si>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</si>
  <si>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</si>
  <si>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</si>
  <si>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</si>
  <si>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</si>
  <si>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</si>
  <si>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</si>
  <si>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</si>
  <si>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</si>
  <si>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</si>
  <si>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</si>
  <si>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</si>
  <si>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</si>
  <si>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</si>
  <si>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</si>
  <si>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</si>
  <si>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</si>
  <si>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</si>
  <si>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</si>
  <si>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</si>
  <si>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</si>
  <si>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</si>
  <si>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</si>
  <si>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</si>
  <si>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</si>
  <si>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</si>
  <si>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</si>
  <si>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</si>
  <si>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</si>
  <si>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</si>
  <si>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</si>
  <si>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</si>
  <si>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</si>
  <si>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</si>
  <si>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</si>
  <si>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</si>
  <si>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</si>
  <si>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</si>
  <si>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</si>
  <si>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</si>
  <si>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</si>
  <si>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</si>
  <si>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</si>
  <si>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</si>
  <si>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</si>
  <si>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</si>
  <si>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</si>
  <si>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</si>
  <si>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</si>
  <si>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</si>
  <si>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</si>
  <si>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</si>
  <si>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</si>
  <si>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</si>
  <si>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</si>
  <si>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</si>
  <si>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</si>
  <si>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</si>
  <si>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</si>
  <si>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</si>
  <si>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</si>
  <si>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</si>
  <si>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</si>
  <si>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</si>
  <si>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</si>
  <si>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</si>
  <si>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</si>
  <si>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</si>
  <si>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</si>
  <si>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</si>
  <si>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</si>
  <si>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</si>
  <si>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</si>
  <si>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</si>
  <si>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</si>
  <si>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</si>
  <si>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</si>
  <si>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</si>
  <si>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</si>
  <si>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</si>
  <si>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</si>
  <si>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</si>
  <si>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</si>
  <si>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</si>
  <si>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</si>
  <si>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</si>
  <si>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</si>
  <si>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</si>
  <si>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</si>
  <si>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</si>
  <si>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</si>
  <si>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</si>
  <si>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</si>
  <si>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</si>
  <si>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</si>
  <si>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</si>
  <si>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</si>
  <si>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</si>
  <si>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</si>
  <si>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</si>
  <si>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</si>
  <si>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</si>
  <si>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</si>
  <si>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</si>
  <si>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</si>
  <si>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</si>
  <si>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</si>
  <si>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</si>
  <si>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</si>
  <si>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</si>
  <si>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</si>
  <si>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</si>
  <si>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</si>
  <si>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</si>
  <si>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</si>
  <si>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</si>
  <si>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</si>
  <si>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</si>
  <si>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</si>
  <si>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</si>
  <si>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</si>
  <si>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</si>
  <si>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</si>
  <si>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</si>
  <si>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</si>
  <si>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</si>
  <si>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</si>
  <si>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</si>
  <si>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</si>
  <si>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</si>
  <si>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</si>
  <si>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</si>
  <si>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</si>
  <si>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</si>
  <si>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</si>
  <si>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</si>
  <si>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</si>
  <si>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</si>
  <si>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</si>
  <si>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</si>
  <si>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</si>
  <si>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</si>
  <si>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</si>
  <si>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</si>
  <si>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</si>
  <si>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</si>
  <si>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</si>
  <si>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</si>
  <si>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</si>
  <si>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</si>
  <si>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</si>
  <si>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</si>
  <si>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</si>
  <si>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</si>
  <si>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</si>
  <si>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</si>
  <si>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</si>
  <si>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</si>
  <si>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</si>
  <si>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</si>
  <si>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</si>
  <si>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</si>
  <si>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</si>
  <si>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</si>
  <si>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</si>
  <si>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</si>
  <si>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</si>
  <si>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</si>
  <si>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</si>
  <si>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</si>
  <si>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</si>
  <si>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</si>
  <si>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</si>
  <si>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</si>
  <si>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</si>
  <si>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</si>
  <si>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</si>
  <si>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</si>
  <si>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</si>
  <si>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</si>
  <si>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</si>
  <si>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</si>
  <si>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</si>
  <si>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</si>
  <si>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</si>
  <si>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</si>
  <si>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</si>
  <si>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</si>
  <si>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</si>
  <si>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</si>
  <si>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</si>
  <si>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</si>
  <si>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</si>
  <si>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</si>
  <si>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</si>
  <si>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</si>
  <si>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</si>
  <si>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</si>
  <si>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</si>
  <si>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</si>
  <si>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</si>
  <si>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</si>
  <si>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</si>
  <si>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</si>
  <si>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</si>
  <si>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</si>
  <si>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</si>
  <si>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</si>
  <si>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</si>
  <si>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</si>
  <si>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</si>
  <si>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</si>
  <si>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</si>
  <si>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</si>
  <si>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</si>
  <si>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</si>
  <si>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</si>
  <si>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</si>
  <si>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</si>
  <si>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</si>
  <si>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</si>
  <si>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</si>
  <si>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</si>
  <si>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</si>
  <si>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</si>
  <si>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</si>
  <si>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</si>
  <si>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</si>
  <si>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</si>
  <si>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</si>
  <si>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</si>
  <si>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</si>
  <si>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</si>
  <si>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</si>
  <si>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</si>
  <si>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</si>
  <si>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</si>
  <si>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</si>
  <si>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</si>
  <si>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</si>
  <si>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</si>
  <si>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</si>
  <si>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</si>
  <si>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</si>
  <si>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</si>
  <si>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</si>
  <si>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</si>
  <si>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</si>
  <si>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</si>
  <si>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</si>
  <si>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</si>
  <si>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</si>
  <si>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</si>
  <si>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</si>
  <si>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</si>
  <si>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</si>
  <si>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</si>
  <si>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</si>
  <si>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</si>
  <si>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</si>
  <si>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</si>
  <si>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</si>
  <si>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</si>
  <si>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</si>
  <si>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</si>
  <si>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</si>
  <si>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</si>
  <si>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</si>
  <si>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</si>
  <si>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</si>
  <si>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</si>
  <si>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</si>
  <si>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</si>
  <si>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</si>
  <si>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</si>
  <si>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</si>
  <si>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</si>
  <si>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</si>
  <si>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</si>
  <si>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</si>
  <si>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</si>
  <si>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</si>
  <si>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</si>
  <si>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</si>
  <si>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</si>
  <si>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</si>
  <si>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</si>
  <si>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</si>
  <si>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</si>
  <si>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</si>
  <si>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</si>
  <si>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</si>
  <si>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</si>
  <si>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</si>
  <si>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</si>
  <si>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</si>
  <si>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</si>
  <si>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</si>
  <si>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</si>
  <si>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</si>
  <si>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</si>
  <si>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</si>
  <si>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</si>
  <si>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</si>
  <si>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</si>
  <si>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</si>
  <si>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</si>
  <si>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</si>
  <si>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</si>
  <si>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</si>
  <si>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</si>
  <si>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</si>
  <si>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</si>
  <si>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</si>
  <si>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</si>
  <si>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</si>
  <si>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</si>
  <si>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</si>
  <si>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</si>
  <si>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</si>
  <si>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</si>
  <si>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</si>
  <si>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</si>
  <si>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</si>
  <si>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</si>
  <si>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</si>
  <si>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</si>
  <si>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</si>
  <si>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</si>
  <si>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</si>
  <si>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</si>
  <si>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</si>
  <si>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</si>
  <si>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</si>
  <si>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</si>
  <si>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</si>
  <si>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</si>
  <si>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</si>
  <si>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</si>
  <si>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</si>
  <si>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</si>
  <si>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</si>
  <si>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</si>
  <si>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</si>
  <si>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</si>
  <si>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</si>
  <si>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</si>
  <si>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</si>
  <si>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</si>
  <si>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</si>
  <si>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</si>
  <si>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</si>
  <si>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</si>
  <si>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</si>
  <si>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</si>
  <si>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</si>
  <si>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</si>
  <si>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</si>
  <si>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</si>
  <si>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</si>
  <si>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</si>
  <si>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</si>
  <si>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</si>
  <si>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</si>
  <si>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</si>
  <si>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</si>
  <si>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</si>
  <si>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</si>
  <si>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</si>
  <si>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</si>
  <si>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</si>
  <si>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</si>
  <si>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</si>
  <si>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</si>
  <si>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</si>
  <si>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</si>
  <si>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</si>
  <si>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</si>
  <si>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</si>
  <si>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</si>
  <si>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</si>
  <si>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</si>
  <si>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</si>
  <si>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</si>
  <si>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</si>
  <si>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</si>
  <si>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</si>
  <si>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</si>
  <si>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</si>
  <si>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</si>
  <si>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</si>
  <si>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</si>
  <si>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</si>
  <si>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</si>
  <si>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</si>
  <si>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</si>
  <si>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</si>
  <si>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</si>
  <si>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</si>
  <si>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</si>
  <si>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</si>
  <si>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</si>
  <si>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</si>
  <si>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</si>
  <si>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</si>
  <si>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</si>
  <si>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</si>
  <si>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</si>
  <si>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</si>
  <si>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</si>
  <si>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</si>
  <si>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</si>
  <si>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</si>
  <si>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</si>
  <si>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</si>
  <si>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</si>
  <si>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</si>
  <si>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</si>
  <si>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</si>
  <si>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</si>
  <si>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</si>
  <si>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</si>
  <si>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</si>
  <si>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</si>
  <si>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</si>
  <si>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</si>
  <si>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</si>
  <si>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</si>
  <si>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</si>
  <si>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</si>
  <si>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</si>
  <si>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</si>
  <si>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</si>
  <si>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</si>
  <si>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</si>
  <si>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</si>
  <si>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</si>
  <si>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</si>
  <si>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</si>
  <si>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</si>
  <si>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</si>
  <si>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</si>
  <si>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</si>
  <si>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</si>
  <si>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</si>
  <si>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</si>
  <si>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</si>
  <si>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</si>
  <si>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</si>
  <si>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</si>
  <si>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</si>
  <si>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</si>
  <si>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</si>
  <si>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</si>
  <si>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</si>
  <si>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</si>
  <si>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</si>
  <si>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</si>
  <si>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</si>
  <si>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</si>
  <si>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</si>
  <si>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</si>
  <si>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</si>
  <si>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</si>
  <si>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</si>
  <si>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</si>
  <si>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</si>
  <si>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</si>
  <si>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</si>
  <si>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</si>
  <si>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</si>
  <si>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</si>
  <si>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</si>
  <si>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</si>
  <si>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</si>
  <si>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</si>
  <si>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</si>
  <si>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</si>
  <si>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</si>
  <si>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</si>
  <si>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</si>
  <si>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</si>
  <si>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</si>
  <si>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</si>
  <si>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</si>
  <si>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</si>
  <si>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</si>
  <si>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</si>
  <si>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</si>
  <si>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</si>
  <si>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</si>
  <si>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</si>
  <si>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</si>
  <si>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</si>
  <si>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</si>
  <si>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</si>
  <si>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</si>
  <si>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</si>
  <si>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</si>
  <si>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</si>
  <si>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</si>
  <si>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</si>
  <si>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</si>
  <si>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</si>
  <si>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</si>
  <si>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</si>
  <si>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</si>
  <si>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</si>
  <si>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</si>
  <si>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</si>
  <si>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</si>
  <si>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</si>
  <si>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</si>
  <si>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</si>
  <si>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</si>
  <si>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</si>
  <si>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</si>
  <si>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</si>
  <si>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</si>
  <si>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</si>
  <si>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</si>
  <si>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</si>
  <si>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</si>
  <si>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</si>
  <si>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</si>
  <si>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</si>
  <si>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</si>
  <si>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</si>
  <si>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</si>
  <si>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</si>
  <si>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</si>
  <si>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</si>
  <si>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</si>
  <si>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</si>
  <si>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</si>
  <si>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</si>
  <si>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</si>
  <si>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</si>
  <si>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</si>
  <si>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</si>
  <si>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</si>
  <si>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</si>
  <si>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</si>
  <si>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</si>
  <si>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</si>
  <si>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</si>
  <si>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</si>
  <si>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</si>
  <si>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</si>
  <si>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</si>
  <si>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</si>
  <si>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</si>
  <si>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</si>
  <si>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</si>
  <si>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</si>
  <si>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</si>
  <si>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</si>
  <si>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</si>
  <si>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</si>
  <si>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</si>
  <si>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</si>
  <si>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</si>
  <si>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</si>
  <si>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</si>
  <si>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</si>
  <si>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</si>
  <si>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</si>
  <si>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</si>
  <si>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</si>
  <si>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</si>
  <si>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</si>
  <si>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</si>
  <si>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</si>
  <si>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</si>
  <si>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</si>
  <si>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</si>
  <si>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</si>
  <si>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</si>
  <si>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</si>
  <si>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</si>
  <si>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</si>
  <si>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</si>
  <si>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</si>
  <si>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</si>
  <si>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</si>
  <si>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</si>
  <si>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</si>
  <si>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</si>
  <si>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</si>
  <si>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</si>
  <si>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</si>
  <si>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</si>
  <si>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</si>
  <si>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</si>
  <si>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</si>
  <si>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</si>
  <si>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</si>
  <si>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</si>
  <si>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</si>
  <si>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</si>
  <si>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</si>
  <si>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</si>
  <si>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</si>
  <si>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</si>
  <si>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</si>
  <si>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</si>
  <si>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</si>
  <si>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</si>
  <si>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</si>
  <si>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</si>
  <si>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</si>
  <si>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</si>
  <si>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</si>
  <si>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</si>
  <si>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</si>
  <si>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</si>
  <si>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</si>
  <si>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</si>
  <si>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</si>
  <si>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</si>
  <si>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</si>
  <si>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</si>
  <si>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</si>
  <si>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</si>
  <si>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</si>
  <si>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</si>
  <si>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</si>
  <si>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</si>
  <si>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</si>
  <si>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</si>
  <si>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</si>
  <si>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</si>
  <si>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</si>
  <si>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</si>
  <si>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</si>
  <si>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</si>
  <si>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</si>
  <si>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</si>
  <si>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</si>
  <si>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</si>
  <si>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</si>
  <si>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</si>
  <si>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</si>
  <si>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</si>
  <si>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</si>
  <si>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</si>
  <si>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</si>
  <si>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</si>
  <si>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</si>
  <si>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</si>
  <si>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</si>
  <si>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</si>
  <si>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</si>
  <si>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</si>
  <si>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</si>
  <si>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</si>
  <si>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</si>
  <si>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</si>
  <si>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</si>
  <si>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</si>
  <si>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</si>
  <si>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</si>
  <si>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</si>
  <si>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</si>
  <si>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</si>
  <si>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</si>
  <si>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</si>
  <si>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</si>
  <si>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</si>
  <si>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</si>
  <si>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</si>
  <si>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</si>
  <si>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</si>
  <si>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</si>
  <si>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</si>
  <si>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</si>
  <si>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</si>
  <si>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</si>
  <si>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</si>
  <si>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</si>
  <si>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</si>
  <si>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</si>
  <si>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</si>
  <si>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</si>
  <si>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</si>
  <si>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</si>
  <si>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</si>
  <si>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</si>
  <si>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</si>
  <si>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</si>
  <si>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</si>
  <si>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</si>
  <si>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</si>
  <si>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</si>
  <si>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</si>
  <si>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</si>
  <si>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</si>
  <si>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</si>
  <si>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</si>
  <si>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</si>
  <si>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</si>
  <si>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</si>
  <si>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</si>
  <si>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</si>
  <si>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</si>
  <si>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</si>
  <si>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</si>
  <si>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</si>
  <si>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</si>
  <si>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</si>
  <si>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</si>
  <si>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</si>
  <si>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</si>
  <si>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</si>
  <si>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</si>
  <si>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</si>
  <si>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</si>
  <si>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</si>
  <si>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</si>
  <si>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</si>
  <si>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</si>
  <si>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</si>
  <si>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</si>
  <si>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</si>
  <si>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</si>
  <si>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</si>
  <si>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</si>
  <si>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</si>
  <si>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</si>
  <si>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</si>
  <si>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</si>
  <si>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</si>
  <si>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</si>
  <si>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</si>
  <si>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</si>
  <si>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</si>
  <si>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</si>
  <si>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</si>
  <si>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</si>
  <si>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</si>
  <si>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</si>
  <si>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</si>
  <si>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</si>
  <si>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</si>
  <si>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</si>
  <si>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</si>
  <si>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</si>
  <si>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</si>
  <si>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</si>
  <si>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</si>
  <si>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</si>
  <si>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</si>
  <si>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</si>
  <si>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</si>
  <si>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</si>
  <si>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</si>
  <si>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</si>
  <si>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</si>
  <si>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</si>
  <si>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</si>
  <si>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</si>
  <si>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</si>
  <si>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</si>
  <si>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</si>
  <si>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</si>
  <si>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</si>
  <si>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</si>
  <si>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</si>
  <si>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</si>
  <si>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</si>
  <si>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</si>
  <si>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</si>
  <si>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</si>
  <si>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</si>
  <si>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</si>
  <si>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</si>
  <si>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</si>
  <si>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</si>
  <si>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</si>
  <si>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</si>
  <si>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</si>
  <si>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</si>
  <si>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</si>
  <si>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</si>
  <si>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</si>
  <si>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</si>
  <si>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</si>
  <si>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</si>
  <si>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</si>
  <si>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</si>
  <si>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</si>
  <si>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</si>
  <si>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</si>
  <si>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</si>
  <si>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</si>
  <si>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</si>
  <si>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</si>
  <si>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</si>
  <si>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</si>
  <si>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</si>
  <si>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</si>
  <si>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</si>
  <si>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</si>
  <si>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</si>
  <si>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</si>
  <si>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</si>
  <si>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</si>
  <si>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</si>
  <si>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</si>
  <si>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</si>
  <si>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</si>
  <si>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</si>
  <si>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</si>
  <si>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</si>
  <si>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</si>
  <si>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</si>
  <si>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</si>
  <si>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</si>
  <si>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</si>
  <si>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</si>
  <si>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</si>
  <si>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</si>
  <si>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</si>
  <si>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</si>
  <si>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</si>
  <si>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</si>
  <si>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</si>
  <si>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</si>
  <si>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</si>
  <si>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</si>
  <si>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</si>
  <si>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</si>
  <si>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</si>
  <si>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</si>
  <si>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</si>
  <si>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</si>
  <si>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</si>
  <si>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</si>
  <si>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</si>
  <si>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</si>
  <si>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</si>
  <si>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</si>
  <si>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</si>
  <si>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</si>
  <si>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</si>
  <si>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</si>
  <si>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</si>
  <si>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</si>
  <si>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</si>
  <si>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</si>
  <si>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</si>
  <si>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</si>
  <si>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</si>
  <si>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</si>
  <si>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</si>
  <si>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</si>
  <si>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</si>
  <si>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</si>
  <si>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</si>
  <si>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</si>
  <si>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</si>
  <si>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</si>
  <si>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</si>
  <si>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</si>
  <si>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</si>
  <si>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</si>
  <si>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</si>
  <si>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</si>
  <si>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</si>
  <si>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</si>
  <si>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</si>
  <si>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</si>
  <si>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</si>
  <si>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</si>
  <si>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</si>
  <si>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</si>
  <si>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</si>
  <si>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</si>
  <si>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</si>
  <si>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</si>
  <si>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</si>
  <si>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</si>
  <si>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</si>
  <si>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</si>
  <si>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</si>
  <si>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</si>
  <si>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</si>
  <si>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</si>
  <si>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</si>
  <si>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</si>
  <si>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</si>
  <si>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</si>
  <si>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</si>
  <si>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</si>
  <si>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</si>
  <si>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</si>
  <si>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</si>
  <si>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</si>
  <si>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</si>
  <si>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</si>
  <si>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</si>
  <si>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</si>
  <si>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</si>
  <si>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</si>
  <si>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</si>
  <si>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</si>
  <si>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</si>
  <si>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</si>
  <si>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</si>
  <si>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</si>
  <si>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</si>
  <si>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</si>
  <si>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</si>
  <si>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</si>
  <si>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</si>
  <si>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</si>
  <si>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</si>
  <si>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</si>
  <si>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</si>
  <si>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</si>
  <si>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</si>
  <si>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</si>
  <si>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</si>
  <si>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</si>
  <si>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</si>
  <si>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</si>
  <si>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</si>
  <si>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</si>
  <si>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</si>
  <si>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</si>
  <si>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</si>
  <si>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</si>
  <si>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</si>
  <si>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</si>
  <si>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</si>
  <si>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</si>
  <si>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</si>
  <si>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</si>
  <si>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</si>
  <si>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</si>
  <si>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</si>
  <si>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</si>
  <si>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</si>
  <si>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</si>
  <si>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</si>
  <si>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</si>
  <si>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</si>
  <si>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</si>
  <si>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</si>
  <si>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</si>
  <si>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</si>
  <si>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</si>
  <si>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</si>
  <si>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</si>
  <si>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</si>
  <si>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</si>
  <si>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</si>
  <si>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</si>
  <si>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</si>
  <si>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</si>
  <si>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</si>
  <si>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</si>
  <si>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</si>
  <si>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</si>
  <si>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</si>
  <si>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</si>
  <si>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</si>
  <si>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</si>
  <si>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</si>
  <si>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</si>
  <si>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</si>
  <si>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</si>
  <si>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</si>
  <si>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</si>
  <si>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</si>
  <si>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</si>
  <si>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</si>
  <si>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</si>
  <si>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</si>
  <si>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</si>
  <si>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</si>
  <si>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</si>
  <si>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</si>
  <si>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</si>
  <si>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</si>
  <si>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</si>
  <si>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</si>
  <si>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</si>
  <si>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</si>
  <si>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</si>
  <si>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</si>
  <si>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</si>
  <si>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</si>
  <si>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</si>
  <si>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</si>
  <si>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</si>
  <si>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</si>
  <si>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</si>
  <si>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</si>
  <si>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</si>
  <si>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</si>
  <si>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</si>
  <si>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</si>
  <si>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</si>
  <si>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</si>
  <si>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</si>
  <si>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</si>
  <si>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</si>
  <si>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</si>
  <si>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</si>
  <si>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</si>
  <si>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</si>
  <si>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</si>
  <si>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</si>
  <si>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</si>
  <si>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</si>
  <si>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</si>
  <si>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</si>
  <si>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</si>
  <si>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</si>
  <si>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</si>
  <si>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</si>
  <si>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</si>
  <si>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</si>
  <si>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</si>
  <si>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</si>
  <si>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</si>
  <si>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</si>
  <si>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</si>
  <si>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</si>
  <si>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</si>
  <si>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</si>
  <si>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</si>
  <si>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</si>
  <si>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</si>
  <si>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</si>
  <si>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</si>
  <si>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</si>
  <si>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</si>
  <si>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</si>
  <si>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</si>
  <si>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</si>
  <si>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</si>
  <si>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</si>
  <si>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</si>
  <si>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</si>
  <si>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</si>
  <si>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</si>
  <si>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</si>
  <si>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</si>
  <si>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</si>
  <si>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</si>
  <si>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</si>
  <si>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</si>
  <si>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</si>
  <si>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</si>
  <si>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</si>
  <si>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</si>
  <si>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</si>
  <si>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</si>
  <si>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</si>
  <si>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</si>
  <si>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</si>
  <si>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</si>
  <si>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</si>
  <si>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</si>
  <si>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</si>
  <si>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</si>
  <si>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</si>
  <si>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</si>
  <si>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2025-11-27 14:56:23
</t>
  </si>
  <si>
    <t xml:space="preserve"> PCM-20250215-00000830 </t>
  </si>
  <si>
    <t>LTE site still down and  site located in aramco area access issue need special permission</t>
  </si>
  <si>
    <t>PCM-20251127-00000574</t>
  </si>
  <si>
    <t>Sceco failure issue at area and team save Hub YLM0740&amp;JDJZ0771</t>
  </si>
  <si>
    <t>PCM-20251127-00000869</t>
  </si>
  <si>
    <t>NO PCM</t>
  </si>
  <si>
    <t>70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</si>
  <si>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</si>
  <si>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</si>
  <si>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</si>
  <si>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</si>
  <si>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</si>
  <si>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</si>
  <si>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</si>
  <si>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</si>
  <si>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</si>
  <si>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</si>
  <si>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on the way ETA: 40 Mins</t>
  </si>
  <si>
    <t>PCM-20251127-00001239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</si>
</sst>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7" dataDxfId="46" headerRowBorderDxfId="44" tableBorderDxfId="45" totalsRowBorderDxfId="43">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325.67557361110812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45988.623999537034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45988.623999537034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45988.623999537034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45988.623999537034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45988.623999537034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45988.623999537034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45988.623999537034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45988.623999537034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45988.623999537034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45988.623999537034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45988.623999537034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45988.623999537034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45988.623999537034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45988.623999537034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45988.623999537034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45988.623999537034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45988.623999537034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45988.623999537034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45988.623999537034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45988.623999537034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45988.623999537034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45988.623999537034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45988.623999537034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45988.623999537034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45988.623999537034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45988.623999537034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45988.623999537034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45988.623999537034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45988.623999537034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45988.623999537034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45988.623999537034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45988.623999537034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45988.623999537034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45988.623999537034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45988.623999537034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45988.623999537034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45988.623999537034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45988.623999537034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45988.623999537034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69A2EC8-4B63-46C6-B3B8-46E27780FD3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163.62416157407279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4.2365805555527913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45988.623999537034</v>
      </c>
      <c r="H5" s="145" t="s">
        <v>39107</v>
      </c>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45988.623999537034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45988.623999537034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45988.623999537034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45988.623999537034</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45988.623999537034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45988.623999537034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45988.623999537034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45988.623999537034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45988.623999537034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45988.623999537034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45988.623999537034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45988.623999537034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45988.623999537034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45988.623999537034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45988.623999537034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45988.623999537034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45988.623999537034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45988.623999537034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45988.623999537034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45988.623999537034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45988.623999537034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45988.623999537034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45988.623999537034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45988.623999537034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45988.623999537034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45988.623999537034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45988.623999537034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45988.623999537034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45988.623999537034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45988.623999537034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45988.623999537034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45988.623999537034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45988.623999537034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45988.623999537034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45988.623999537034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45988.623999537034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45988.623999537034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45988.623999537034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45988.623999537034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45988.623999537034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45988.623999537034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45988.623999537034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45988.623999537034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45988.623999537034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45988.623999537034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45988.623999537034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45988.623999537034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45988.623999537034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45988.623999537034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45988.623999537034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45988.623999537034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45988.623999537034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45988.623999537034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45988.623999537034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45988.623999537034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45988.623999537034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45988.623999537034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45988.623999537034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45988.623999537034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45988.623999537034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45988.623999537034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45988.623999537034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45988.623999537034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45988.623999537034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45988.623999537034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45988.623999537034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45988.623999537034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45988.623999537034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45988.623999537034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45988.623999537034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45988.623999537034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45988.623999537034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45988.623999537034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45988.623999537034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45988.623999537034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45988.623999537034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45988.623999537034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45988.623999537034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45988.623999537034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45988.623999537034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45988.623999537034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45988.623999537034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45988.623999537034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45988.623999537034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45988.623999537034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45988.623999537034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45988.623999537034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45988.623999537034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45988.623999537034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45988.623999537034</v>
      </c>
      <c r="H3" s="22"/>
      <c r="I3" s="19" t="str">
        <f>IFERROR(VLOOKUP(D3,DB!A:F,6,0),"")</f>
        <v/>
      </c>
      <c r="J3" s="18" t="str">
        <f>IFERROR(VLOOKUP(D3,DB!A:G,7,0),"")</f>
        <v/>
      </c>
      <c r="K3" s="42"/>
      <c r="L3" s="23" t="str">
        <f>IFERROR(VLOOKUP(D3,DB!A:I,9,0),"")</f>
        <v/>
      </c>
    </row>
    <row r="4" spans="1:13" ht="15" customHeight="1">
      <c r="A4" s="19"/>
      <c r="B4" s="58" t="str">
        <f>IFERROR(VLOOKUP(D4,DB!A:K,11,0),"")</f>
        <v/>
      </c>
      <c r="C4" s="18"/>
      <c r="D4" s="147"/>
      <c r="E4" s="18"/>
      <c r="F4" s="20"/>
      <c r="G4" s="21">
        <f t="shared" ca="1" si="0"/>
        <v>45988.623999537034</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45988.623999537034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45988.623999537034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45988.623999537034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45988.623999537034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45988.623999537034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45988.623999537034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45988.623999537034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45988.623999537034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45988.623999537034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45988.623999537034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45988.623999537034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45988.623999537034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45988.623999537034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45988.623999537034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45988.623999537034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45988.623999537034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45988.623999537034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45988.623999537034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45988.623999537034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45988.623999537034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45988.623999537034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45988.623999537034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45988.623999537034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45988.623999537034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45988.623999537034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45988.623999537034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45988.623999537034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45988.623999537034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45988.623999537034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45988.623999537034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45988.623999537034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45988.623999537034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45988.623999537034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45988.623999537034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45988.623999537034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45988.623999537034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45988.623999537034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45988.623999537034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45988.623999537034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45988.623999537034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45988.623999537034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45988.623999537034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45988.623999537034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45988.623999537034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45988.623999537034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45988.623999537034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45988.623999537034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45988.623999537034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45988.623999537034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45988.623999537034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45988.623999537034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45988.623999537034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45988.623999537034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45988.623999537034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45988.623999537034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45988.623999537034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45988.623999537034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45988.623999537034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45988.623999537034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45988.623999537034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45988.623999537034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45988.623999537034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45988.623999537034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45988.623999537034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45988.623999537034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45988.623999537034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45988.623999537034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45988.623999537034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45988.623999537034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45988.623999537034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45988.623999537034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45988.623999537034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45988.623999537034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45988.623999537034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45988.623999537034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45988.623999537034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45988.623999537034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45988.623999537034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45988.623999537034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45988.623999537034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45988.623999537034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45988.623999537034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45988.623999537034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45988.623999537034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45988.623999537034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45988.623999537034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45988.623999537034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45988.623999537034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45988.623999537034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45988.623999537034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45988.623999537034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45988.623999537034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45988.623999537034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45988.623999537034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45988.623999537034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45988.623999537034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45988.623999537034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45988.623999537034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45988.623999537034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45988.623999537034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45988.623999537034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45988.623999537034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45988.623999537034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45988.623999537034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45988.623999537034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45988.623999537034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45988.623999537034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45988.623999537034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45988.623999537034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45988.623999537034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45988.623999537034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45988.623999537034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45988.623999537034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45988.623999537034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45988.623999537034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45988.623999537034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45988.623999537034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45988.623999537034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45988.623999537034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45988.623999537034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45988.623999537034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45988.623999537034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45988.623999537034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45988.623999537034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45988.623999537034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45988.623999537034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45988.623999537034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45988.623999537034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45988.623999537034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45988.623999537034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45988.623999537034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45988.623999537034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45988.623999537034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45988.623999537034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45988.623999537034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45988.623999537034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45988.623999537034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45988.623999537034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45988.623999537034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45988.623999537034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45988.623999537034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45988.623999537034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45988.623999537034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45988.623999537034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45988.623999537034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45988.623999537034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45988.623999537034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45988.623999537034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45988.623999537034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45988.623999537034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45988.623999537034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45988.623999537034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45988.623999537034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45988.623999537034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45988.623999537034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45988.623999537034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45988.623999537034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45988.623999537034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45988.623999537034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45988.623999537034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45988.623999537034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45988.623999537034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45988.623999537034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45988.623999537034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45988.623999537034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45988.623999537034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45988.623999537034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45988.623999537034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45988.623999537034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45988.623999537034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45988.623999537034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45988.623999537034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45988.623999537034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45988.623999537034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45988.623999537034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45988.623999537034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45988.623999537034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45988.623999537034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45988.623999537034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45988.623999537034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45988.623999537034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45988.623999537034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45988.623999537034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45988.623999537034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45988.623999537034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45988.623999537034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45988.623999537034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45988.623999537034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45988.623999537034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45988.623999537034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45988.623999537034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45988.623999537034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45988.623999537034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45988.623999537034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45988.623999537034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45988.623999537034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45988.623999537034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45988.623999537034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45988.623999537034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45988.623999537034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45988.623999537034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45988.623999537034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45988.623999537034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45988.623999537034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45988.623999537034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45988.623999537034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45988.623999537034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45988.623999537034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45988.623999537034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45988.623999537034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45988.623999537034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45988.623999537034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45988.623999537034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45988.623999537034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45988.623999537034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45988.623999537034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45988.623999537034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45988.623999537034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45988.623999537034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45988.623999537034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45988.623999537034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45988.623999537034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45988.623999537034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45988.623999537034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45988.623999537034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45988.623999537034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45988.623999537034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45988.623999537034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45988.623999537034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45988.623999537034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45988.623999537034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45988.623999537034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45988.623999537034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45988.623999537034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45988.623999537034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45988.623999537034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45988.623999537034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45988.623999537034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45988.623999537034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45988.623999537034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45988.623999537034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45988.623999537034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45988.623999537034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45988.623999537034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45988.623999537034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45988.623999537034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45988.623999537034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45988.623999537034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45988.623999537034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45988.623999537034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45988.623999537034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45988.623999537034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45988.623999537034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45988.623999537034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45988.623999537034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45988.623999537034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45988.623999537034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45988.623999537034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45988.623999537034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45988.623999537034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45988.623999537034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45988.623999537034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45988.623999537034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45988.623999537034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45988.623999537034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45988.623999537034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45988.623999537034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45988.623999537034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45988.623999537034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45988.623999537034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45988.623999537034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45988.623999537034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45988.623999537034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45988.623999537034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45988.623999537034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45988.623999537034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45988.623999537034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45988.623999537034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45988.623999537034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45988.623999537034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45988.623999537034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45988.623999537034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45988.623999537034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45988.623999537034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45988.623999537034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45988.623999537034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45988.623999537034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45988.623999537034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45988.623999537034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45988.623999537034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45988.623999537034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45988.623999537034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45988.623999537034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45988.623999537034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45988.623999537034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45988.623999537034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45988.623999537034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45988.623999537034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45988.623999537034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45988.623999537034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45988.623999537034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45988.623999537034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45988.623999537034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45988.623999537034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45988.623999537034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45988.623999537034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45988.623999537034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45988.623999537034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45988.623999537034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45988.623999537034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45988.623999537034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45988.623999537034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45988.623999537034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45988.623999537034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45988.623999537034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45988.623999537034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45988.623999537034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45988.623999537034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45988.623999537034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45988.623999537034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45988.623999537034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45988.623999537034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45988.623999537034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45988.623999537034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45988.623999537034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45988.623999537034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45988.623999537034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45988.623999537034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45988.623999537034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45988.623999537034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45988.623999537034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45988.623999537034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45988.623999537034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45988.623999537034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45988.623999537034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45988.623999537034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45988.623999537034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45988.623999537034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45988.623999537034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45988.623999537034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45988.623999537034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45988.623999537034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45988.623999537034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45988.623999537034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45988.623999537034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45988.623999537034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45988.623999537034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45988.623999537034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45988.623999537034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45988.623999537034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45988.623999537034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45988.623999537034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45988.623999537034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45988.623999537034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45988.623999537034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45988.623999537034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45988.623999537034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45988.623999537034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45988.623999537034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45988.623999537034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45988.623999537034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45988.623999537034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45988.623999537034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45988.623999537034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45988.623999537034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45988.623999537034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45988.623999537034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45988.623999537034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45988.623999537034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45988.623999537034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45988.623999537034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45988.623999537034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45988.623999537034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45988.623999537034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45988.623999537034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45988.623999537034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45988.623999537034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45988.623999537034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45988.623999537034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45988.623999537034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45988.623999537034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45988.623999537034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45988.623999537034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45988.623999537034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45988.623999537034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45988.623999537034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45988.623999537034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45988.623999537034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45988.623999537034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45988.623999537034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45988.623999537034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45988.623999537034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45988.623999537034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45988.623999537034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45988.623999537034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45988.623999537034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45988.623999537034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45988.623999537034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45988.623999537034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45988.623999537034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45988.623999537034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45988.623999537034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45988.623999537034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45988.623999537034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45988.623999537034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45988.623999537034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45988.623999537034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45988.623999537034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45988.623999537034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45988.623999537034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45988.623999537034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45988.623999537034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45988.623999537034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45988.623999537034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45988.623999537034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45988.623999537034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45988.623999537034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45988.623999537034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45988.623999537034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45988.623999537034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45988.623999537034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45988.623999537034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45988.623999537034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45988.623999537034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45988.623999537034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45988.623999537034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45988.623999537034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45988.623999537034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45988.623999537034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45988.623999537034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45988.623999537034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45988.623999537034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45988.623999537034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45988.623999537034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45988.623999537034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45988.623999537034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45988.623999537034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45988.623999537034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45988.623999537034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45988.623999537034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45988.623999537034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45988.623999537034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45988.623999537034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45988.623999537034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45988.623999537034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45988.623999537034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45988.623999537034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45988.623999537034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45988.623999537034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45988.623999537034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45988.623999537034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45988.623999537034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45988.623999537034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45988.623999537034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45988.623999537034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45988.623999537034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45988.623999537034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45988.623999537034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45988.623999537034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45988.623999537034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45988.623999537034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45988.623999537034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45988.623999537034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45988.623999537034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45988.623999537034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45988.623999537034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45988.623999537034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45988.623999537034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45988.623999537034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45988.623999537034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45988.623999537034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45988.623999537034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45988.623999537034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45988.623999537034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45988.623999537034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45988.623999537034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45988.623999537034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45988.623999537034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45988.623999537034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45988.623999537034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45988.623999537034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45988.623999537034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45988.623999537034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45988.623999537034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45988.623999537034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45988.623999537034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45988.623999537034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45988.623999537034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45988.623999537034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45988.623999537034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45988.623999537034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45988.623999537034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45988.623999537034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45988.623999537034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45988.623999537034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45988.623999537034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45988.623999537034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45988.623999537034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45988.623999537034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45988.623999537034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45988.623999537034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45988.623999537034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45988.623999537034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45988.623999537034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45988.623999537034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45988.623999537034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45988.623999537034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45988.623999537034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45988.623999537034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45988.623999537034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45988.623999537034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45988.623999537034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45988.623999537034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45988.623999537034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45988.623999537034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45988.623999537034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45988.623999537034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45988.623999537034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45988.623999537034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45988.623999537034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45988.623999537034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45988.623999537034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45988.623999537034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45988.623999537034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45988.623999537034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45988.623999537034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45988.623999537034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45988.623999537034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45988.623999537034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45988.623999537034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45988.623999537034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45988.623999537034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45988.623999537034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45988.623999537034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45988.623999537034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45988.623999537034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45988.623999537034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45988.623999537034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45988.623999537034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45988.623999537034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45988.623999537034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45988.623999537034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45988.623999537034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45988.623999537034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45988.623999537034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45988.623999537034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45988.623999537034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45988.623999537034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45988.623999537034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45988.623999537034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45988.623999537034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45988.623999537034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45988.623999537034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45988.623999537034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45988.623999537034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45988.623999537034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45988.623999537034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45988.623999537034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45988.623999537034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45988.623999537034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45988.623999537034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45988.623999537034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45988.623999537034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45988.623999537034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45988.623999537034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45988.623999537034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45988.623999537034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45988.623999537034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45988.623999537034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45988.623999537034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45988.623999537034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45988.623999537034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45988.623999537034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45988.623999537034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45988.623999537034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45988.623999537034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45988.623999537034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45988.623999537034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45988.623999537034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45988.623999537034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45988.623999537034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45988.623999537034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45988.623999537034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45988.623999537034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45988.623999537034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45988.623999537034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45988.623999537034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45988.623999537034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45988.623999537034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45988.623999537034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45988.623999537034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45988.623999537034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45988.623999537034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45988.623999537034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45988.623999537034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45988.623999537034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45988.623999537034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45988.623999537034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45988.623999537034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45988.623999537034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45988.623999537034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45988.623999537034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45988.623999537034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45988.623999537034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45988.623999537034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45988.623999537034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45988.623999537034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45988.623999537034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45988.623999537034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45988.623999537034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45988.623999537034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45988.623999537034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45988.623999537034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45988.623999537034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45988.623999537034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45988.623999537034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45988.623999537034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45988.623999537034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45988.623999537034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45988.623999537034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45988.623999537034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45988.623999537034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45988.623999537034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45988.623999537034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45988.623999537034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45988.623999537034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45988.623999537034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45988.623999537034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45988.623999537034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45988.623999537034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45988.623999537034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45988.623999537034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45988.623999537034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45988.623999537034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45988.623999537034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45988.623999537034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45988.623999537034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45988.623999537034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45988.623999537034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45988.623999537034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45988.623999537034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45988.623999537034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45988.623999537034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45988.623999537034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45988.623999537034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45988.623999537034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45988.623999537034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45988.623999537034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45988.623999537034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45988.623999537034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45988.623999537034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45988.623999537034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45988.623999537034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45988.623999537034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45988.623999537034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45988.623999537034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45988.623999537034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45988.623999537034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45988.623999537034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45988.623999537034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45988.623999537034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45988.623999537034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45988.623999537034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45988.623999537034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45988.623999537034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45988.623999537034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45988.623999537034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45988.623999537034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45988.623999537034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45988.623999537034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45988.623999537034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45988.623999537034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45988.623999537034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45988.623999537034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45988.623999537034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45988.623999537034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45988.623999537034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45988.623999537034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45988.623999537034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45988.623999537034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45988.623999537034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45988.623999537034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45988.623999537034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45988.623999537034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45988.623999537034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45988.623999537034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45988.623999537034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45988.623999537034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45988.623999537034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45988.623999537034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45988.623999537034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45988.623999537034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45988.623999537034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45988.623999537034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45988.623999537034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45988.623999537034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45988.623999537034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45988.623999537034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45988.623999537034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45988.623999537034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45988.623999537034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45988.623999537034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45988.623999537034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45988.623999537034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45988.623999537034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45988.623999537034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45988.623999537034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45988.623999537034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45988.623999537034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45988.623999537034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45988.623999537034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45988.623999537034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45988.623999537034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45988.623999537034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45988.623999537034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45988.623999537034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45988.623999537034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45988.623999537034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45988.623999537034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45988.623999537034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45988.623999537034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45988.623999537034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45988.623999537034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45988.623999537034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45988.623999537034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45988.623999537034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45988.623999537034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45988.623999537034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45988.623999537034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45988.623999537034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45988.623999537034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45988.623999537034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45988.623999537034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45988.623999537034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45988.623999537034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45988.623999537034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45988.623999537034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45988.623999537034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45988.623999537034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45988.623999537034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45988.623999537034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45988.623999537034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45988.623999537034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45988.623999537034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45988.623999537034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45988.623999537034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45988.623999537034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45988.623999537034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45988.623999537034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45988.623999537034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45988.623999537034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45988.623999537034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45988.623999537034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45988.623999537034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45988.623999537034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45988.623999537034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45988.623999537034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45988.623999537034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45988.623999537034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45988.623999537034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45988.623999537034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45988.623999537034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45988.623999537034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45988.623999537034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45988.623999537034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45988.623999537034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45988.623999537034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45988.623999537034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45988.623999537034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45988.623999537034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45988.623999537034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45988.623999537034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45988.623999537034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45988.623999537034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45988.623999537034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45988.623999537034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45988.623999537034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45988.623999537034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45988.623999537034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45988.623999537034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45988.623999537034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45988.623999537034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45988.623999537034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45988.623999537034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45988.623999537034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45988.623999537034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45988.623999537034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45988.623999537034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45988.623999537034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45988.623999537034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45988.623999537034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45988.623999537034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45988.623999537034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45988.623999537034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45988.623999537034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45988.623999537034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45988.623999537034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45988.623999537034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45988.623999537034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45988.623999537034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45988.623999537034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45988.623999537034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45988.623999537034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45988.623999537034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45988.623999537034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45988.623999537034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45988.623999537034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45988.623999537034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45988.623999537034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45988.623999537034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45988.623999537034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45988.623999537034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45988.623999537034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45988.623999537034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45988.623999537034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45988.623999537034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45988.623999537034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45988.623999537034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45988.623999537034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45988.623999537034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45988.623999537034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45988.623999537034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45988.623999537034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45988.623999537034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45988.623999537034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45988.623999537034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45988.623999537034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45988.623999537034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45988.623999537034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45988.623999537034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45988.623999537034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45988.623999537034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45988.623999537034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45988.623999537034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45988.623999537034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45988.623999537034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45988.623999537034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45988.623999537034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45988.623999537034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45988.623999537034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45988.623999537034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45988.623999537034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45988.623999537034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45988.623999537034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45988.623999537034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45988.623999537034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45988.623999537034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45988.623999537034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45988.623999537034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45988.623999537034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45988.623999537034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45988.623999537034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45988.623999537034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45988.623999537034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45988.623999537034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45988.623999537034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45988.623999537034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45988.623999537034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45988.623999537034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45988.623999537034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45988.623999537034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45988.623999537034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45988.623999537034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45988.623999537034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45988.623999537034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45988.623999537034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45988.623999537034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45988.623999537034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45988.623999537034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45988.623999537034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45988.623999537034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45988.623999537034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45988.623999537034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45988.623999537034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45988.623999537034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45988.623999537034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45988.623999537034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45988.623999537034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45988.623999537034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45988.623999537034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45988.623999537034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45988.623999537034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45988.623999537034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45988.623999537034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45988.623999537034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45988.623999537034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45988.623999537034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45988.623999537034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45988.623999537034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45988.623999537034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45988.623999537034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45988.623999537034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45988.623999537034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45988.623999537034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45988.623999537034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45988.623999537034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45988.623999537034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45988.623999537034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45988.623999537034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45988.623999537034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45988.623999537034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45988.623999537034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45988.623999537034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45988.623999537034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45988.623999537034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45988.623999537034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45988.623999537034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45988.623999537034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45988.623999537034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45988.623999537034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45988.623999537034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45988.623999537034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45988.623999537034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45988.623999537034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45988.623999537034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45988.623999537034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45988.623999537034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45988.623999537034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45988.623999537034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45988.623999537034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45988.623999537034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45988.623999537034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45988.623999537034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45988.623999537034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45988.623999537034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45988.623999537034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45988.623999537034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45988.623999537034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45988.623999537034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45988.623999537034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45988.623999537034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45988.623999537034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45988.623999537034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45988.623999537034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45988.623999537034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45988.623999537034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45988.623999537034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45988.623999537034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45988.623999537034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45988.623999537034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45988.623999537034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45988.623999537034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45988.623999537034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45988.623999537034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45988.623999537034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45988.623999537034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45988.623999537034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45988.623999537034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45988.623999537034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45988.623999537034</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285.14328194443806</v>
      </c>
      <c r="H2" s="92">
        <v>45703.474768518521</v>
      </c>
      <c r="I2" s="92" t="str">
        <f>IFERROR(VLOOKUP(D2,DB!A:F,6,0),"")</f>
        <v>SCECO</v>
      </c>
      <c r="J2" s="92" t="str">
        <f>IFERROR(VLOOKUP(D2,DB!A:G,7,0),"")</f>
        <v>Dead</v>
      </c>
      <c r="K2" s="94" t="s">
        <v>39109</v>
      </c>
      <c r="L2" s="88" t="str">
        <f>IFERROR(VLOOKUP(D2,DB!A:I,9,0),"")</f>
        <v>Latis</v>
      </c>
    </row>
    <row r="3" spans="1:16" ht="15" customHeight="1">
      <c r="A3" s="110" t="s">
        <v>39110</v>
      </c>
      <c r="B3" s="110" t="str">
        <f>IFERROR(VLOOKUP(D3,DB!A:K,11,0),"")</f>
        <v>R4</v>
      </c>
      <c r="C3" s="90">
        <v>1</v>
      </c>
      <c r="D3" s="88" t="s">
        <v>37030</v>
      </c>
      <c r="E3" s="91" t="s">
        <v>39021</v>
      </c>
      <c r="F3" s="92">
        <v>45988.369444444441</v>
      </c>
      <c r="G3" s="93">
        <f t="shared" ref="G3:G18" ca="1" si="0">IFERROR(NOW()-F3,"")</f>
        <v>0.25455509259336395</v>
      </c>
      <c r="H3" s="92">
        <v>45988.351921296293</v>
      </c>
      <c r="I3" s="92" t="str">
        <f>IFERROR(VLOOKUP(D3,DB!A:F,6,0),"")</f>
        <v>SCECO</v>
      </c>
      <c r="J3" s="92" t="str">
        <f>IFERROR(VLOOKUP(D3,DB!A:G,7,0),"")</f>
        <v>Dead</v>
      </c>
      <c r="K3" s="94" t="s">
        <v>39111</v>
      </c>
      <c r="L3" s="88" t="str">
        <f>IFERROR(VLOOKUP(D3,DB!A:I,9,0),"")</f>
        <v>Latis</v>
      </c>
    </row>
    <row r="4" spans="1:16" ht="15" customHeight="1">
      <c r="A4" s="110" t="s">
        <v>39112</v>
      </c>
      <c r="B4" s="110" t="str">
        <f>IFERROR(VLOOKUP(D4,DB!A:K,11,0),"")</f>
        <v>R4</v>
      </c>
      <c r="C4" s="90">
        <v>1</v>
      </c>
      <c r="D4" s="88" t="s">
        <v>34717</v>
      </c>
      <c r="E4" s="91" t="s">
        <v>39021</v>
      </c>
      <c r="F4" s="92">
        <v>45988.464803240742</v>
      </c>
      <c r="G4" s="93">
        <f t="shared" ca="1" si="0"/>
        <v>0.15919629629206611</v>
      </c>
      <c r="H4" s="92">
        <v>45988.559374999997</v>
      </c>
      <c r="I4" s="92" t="str">
        <f>IFERROR(VLOOKUP(D4,DB!A:F,6,0),"")</f>
        <v>SCECO</v>
      </c>
      <c r="J4" s="92" t="str">
        <f>IFERROR(VLOOKUP(D4,DB!A:G,7,0),"")</f>
        <v>Good</v>
      </c>
      <c r="K4" s="94" t="s">
        <v>39111</v>
      </c>
      <c r="L4" s="88" t="str">
        <f>IFERROR(VLOOKUP(D4,DB!A:I,9,0),"")</f>
        <v>Latis</v>
      </c>
    </row>
    <row r="5" spans="1:16" ht="15" customHeight="1">
      <c r="A5" s="110" t="s">
        <v>39113</v>
      </c>
      <c r="B5" s="110" t="str">
        <f>IFERROR(VLOOKUP(D5,DB!A:K,11,0),"")</f>
        <v>R4</v>
      </c>
      <c r="C5" s="90">
        <v>1</v>
      </c>
      <c r="D5" s="88" t="s">
        <v>33959</v>
      </c>
      <c r="E5" s="91" t="s">
        <v>39021</v>
      </c>
      <c r="F5" s="92"/>
      <c r="G5" s="93">
        <f t="shared" ca="1" si="0"/>
        <v>45988.623999537034</v>
      </c>
      <c r="H5" s="92">
        <v>45988.570289351854</v>
      </c>
      <c r="I5" s="110" t="str">
        <f>IFERROR(VLOOKUP(D5,DB!A:F,6,0),"")</f>
        <v>SCECO</v>
      </c>
      <c r="J5" s="110" t="str">
        <f>IFERROR(VLOOKUP(D5,DB!A:G,7,0),"")</f>
        <v>Dead</v>
      </c>
      <c r="K5" s="94" t="s">
        <v>39114</v>
      </c>
      <c r="L5" s="88" t="str">
        <f>IFERROR(VLOOKUP(D5,DB!A:I,9,0),"")</f>
        <v>Latis</v>
      </c>
    </row>
    <row r="6" spans="1:16" ht="15" customHeight="1">
      <c r="A6" s="110" t="s">
        <v>39113</v>
      </c>
      <c r="B6" s="110" t="str">
        <f>IFERROR(VLOOKUP(D6,DB!A:K,11,0),"")</f>
        <v>R4</v>
      </c>
      <c r="C6" s="90">
        <v>1</v>
      </c>
      <c r="D6" s="88" t="s">
        <v>30542</v>
      </c>
      <c r="E6" s="91" t="s">
        <v>39021</v>
      </c>
      <c r="F6" s="92"/>
      <c r="G6" s="93">
        <f t="shared" ca="1" si="0"/>
        <v>45988.623999537034</v>
      </c>
      <c r="H6" s="92">
        <v>45988.576631944445</v>
      </c>
      <c r="I6" s="110" t="str">
        <f>IFERROR(VLOOKUP(D6,DB!A:F,6,0),"")</f>
        <v>SCECO</v>
      </c>
      <c r="J6" s="110" t="str">
        <f>IFERROR(VLOOKUP(D6,DB!A:G,7,0),"")</f>
        <v>Weak</v>
      </c>
      <c r="K6" s="94" t="s">
        <v>39115</v>
      </c>
      <c r="L6" s="88" t="str">
        <f>IFERROR(VLOOKUP(D6,DB!A:I,9,0),"")</f>
        <v>Latis</v>
      </c>
    </row>
    <row r="7" spans="1:16" ht="15" customHeight="1">
      <c r="A7" s="110"/>
      <c r="B7" s="110" t="str">
        <f>IFERROR(VLOOKUP(D7,DB!A:K,11,0),"")</f>
        <v/>
      </c>
      <c r="C7" s="90"/>
      <c r="D7" s="88"/>
      <c r="E7" s="91"/>
      <c r="F7" s="92"/>
      <c r="G7" s="93">
        <f t="shared" ca="1" si="0"/>
        <v>45988.623999537034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45988.623999537034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45988.623999537034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45988.623999537034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8"/>
      <c r="E11" s="91"/>
      <c r="F11" s="92"/>
      <c r="G11" s="93">
        <f t="shared" ca="1" si="0"/>
        <v>45988.623999537034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45988.623999537034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45988.623999537034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45988.623999537034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45988.623999537034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45988.623999537034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45988.623999537034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45988.623999537034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45988.623999537034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45988.623999537034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45988.623999537034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45988.623999537034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45988.623999537034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45988.623999537034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45988.623999537034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45988.623999537034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45988.623999537034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45988.623999537034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45988.623999537034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45988.623999537034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45988.623999537034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45988.623999537034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45988.623999537034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45988.623999537034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45988.623999537034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45988.623999537034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45988.623999537034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45988.623999537034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45988.623999537034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45988.623999537034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45988.623999537034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45988.623999537034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45988.623999537034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45988.623999537034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45988.623999537034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45988.623999537034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45988.623999537034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45988.623999537034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45988.623999537034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45988.623999537034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45988.623999537034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45988.623999537034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45988.623999537034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45988.623999537034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45988.623999537034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45988.623999537034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45988.623999537034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45988.623999537034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45988.623999537034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45988.623999537034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45988.623999537034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45988.623999537034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45988.623999537034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45988.623999537034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45988.623999537034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45988.623999537034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45988.623999537034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45988.623999537034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45988.623999537034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45988.623999537034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45988.623999537034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45988.623999537034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45988.623999537034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45988.623999537034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45988.623999537034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45988.623999537034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45988.623999537034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45988.623999537034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45988.623999537034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45988.623999537034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45988.623999537034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45988.623999537034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45988.623999537034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45988.623999537034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45988.623999537034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45988.623999537034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45988.623999537034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45988.623999537034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45988.623999537034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45988.623999537034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45988.623999537034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45988.623999537034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45988.623999537034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45988.623999537034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45988.623999537034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45988.623999537034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45988.623999537034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45988.623999537034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45988.623999537034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45988.623999537034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45988.623999537034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45988.623999537034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45988.623999537034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45988.623999537034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45988.623999537034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45988.623999537034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45988.623999537034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45988.623999537034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45988.623999537034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45988.623999537034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45988.623999537034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45988.623999537034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45988.623999537034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45988.623999537034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45988.623999537034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45988.623999537034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45988.623999537034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45988.623999537034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45988.623999537034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45988.623999537034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45988.623999537034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45988.623999537034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45988.623999537034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45988.623999537034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45988.623999537034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45988.623999537034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45988.623999537034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45988.623999537034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45988.623999537034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45988.623999537034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45988.623999537034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45988.623999537034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45988.623999537034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45988.623999537034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45988.623999537034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45988.623999537034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45988.623999537034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45988.623999537034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45988.623999537034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45988.623999537034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45988.623999537034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45988.623999537034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45988.623999537034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45988.623999537034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45988.623999537034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45988.623999537034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45988.623999537034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45988.623999537034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45988.623999537034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45988.623999537034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45988.623999537034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45988.623999537034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45988.623999537034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45988.623999537034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45988.623999537034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45988.623999537034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45988.623999537034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45988.623999537034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45988.623999537034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45988.623999537034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45988.623999537034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45988.623999537034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45988.623999537034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45988.623999537034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45988.623999537034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45988.623999537034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45988.623999537034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45988.623999537034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45988.623999537034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45988.623999537034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45988.623999537034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45988.623999537034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45988.623999537034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45988.623999537034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45988.623999537034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45988.623999537034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45988.623999537034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45988.623999537034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45988.623999537034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45988.623999537034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45988.623999537034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45988.623999537034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45988.623999537034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45988.623999537034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45988.623999537034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45988.623999537034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45988.623999537034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45988.623999537034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45988.623999537034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45988.623999537034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45988.623999537034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45988.623999537034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45988.623999537034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45988.623999537034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45988.623999537034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45988.623999537034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45988.623999537034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45988.623999537034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45988.623999537034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45988.623999537034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45988.623999537034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45988.623999537034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45988.623999537034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45988.623999537034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45988.623999537034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45988.623999537034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45988.623999537034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45988.623999537034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45988.623999537034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45988.623999537034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45988.623999537034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45988.623999537034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45988.623999537034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45988.623999537034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45988.623999537034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45988.623999537034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45988.623999537034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45988.623999537034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45988.623999537034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45988.623999537034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45988.623999537034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45988.623999537034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45988.623999537034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45988.623999537034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45988.623999537034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45988.623999537034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45988.623999537034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45988.623999537034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45988.623999537034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45988.623999537034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45988.623999537034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45988.623999537034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45988.623999537034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45988.623999537034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45988.623999537034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45988.623999537034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45988.623999537034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45988.623999537034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45988.623999537034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45988.623999537034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45988.623999537034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45988.623999537034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45988.623999537034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45988.623999537034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45988.623999537034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45988.623999537034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45988.623999537034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45988.623999537034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45988.623999537034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45988.623999537034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45988.623999537034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45988.623999537034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45988.623999537034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45988.623999537034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45988.623999537034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45988.623999537034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45988.623999537034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45988.623999537034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45988.623999537034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45988.623999537034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45988.623999537034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45988.623999537034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45988.623999537034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45988.623999537034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45988.623999537034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45988.623999537034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45988.623999537034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45988.623999537034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45988.623999537034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45988.623999537034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45988.623999537034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45988.623999537034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45988.623999537034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45988.623999537034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45988.623999537034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45988.623999537034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45988.623999537034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45988.623999537034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45988.623999537034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45988.623999537034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45988.623999537034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45988.623999537034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45988.623999537034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45988.623999537034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45988.623999537034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45988.623999537034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45988.623999537034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45988.623999537034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45988.623999537034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45988.623999537034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45988.623999537034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45988.623999537034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45988.623999537034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45988.623999537034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45988.623999537034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45988.623999537034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45988.623999537034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45988.623999537034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45988.623999537034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45988.623999537034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45988.623999537034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45988.623999537034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45988.623999537034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45988.623999537034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45988.623999537034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45988.623999537034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45988.623999537034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45988.623999537034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45988.623999537034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45988.623999537034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45988.623999537034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45988.623999537034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45988.623999537034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45988.623999537034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45988.623999537034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45988.623999537034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45988.623999537034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45988.623999537034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45988.623999537034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45988.623999537034</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96.79193935184594</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62.435122222217615</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39.962888425921847</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7.2507009259206825</v>
      </c>
      <c r="H5" s="119">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37">
        <v>1</v>
      </c>
      <c r="D6" s="37" t="s">
        <v>38366</v>
      </c>
      <c r="E6" s="106" t="s">
        <v>39021</v>
      </c>
      <c r="F6" s="38" t="s">
        <v>24</v>
      </c>
      <c r="G6" s="144" t="str">
        <f t="shared" ref="G6:G24" ca="1" si="2">IFERROR(NOW()-F6,"")</f>
        <v/>
      </c>
      <c r="H6" s="38">
        <v>45988.561064814814</v>
      </c>
      <c r="I6" s="37" t="str">
        <f>IFERROR(VLOOKUP(D6,DB!A:F,6,0),"")</f>
        <v>SCECO</v>
      </c>
      <c r="J6" s="37" t="str">
        <f>IFERROR(VLOOKUP(D6,DB!A:G,7,0),"")</f>
        <v>Haj Removal</v>
      </c>
      <c r="K6" s="37" t="s">
        <v>39125</v>
      </c>
      <c r="L6" s="37" t="str">
        <f>IFERROR(VLOOKUP(D6,DB!A:I,9,0),"")</f>
        <v>Latis</v>
      </c>
    </row>
    <row r="7" spans="1:13">
      <c r="A7" s="37" t="s">
        <v>39126</v>
      </c>
      <c r="B7" s="37" t="str">
        <f>IFERROR(VLOOKUP(D7,DB!A:K,11,0),"")</f>
        <v>R5</v>
      </c>
      <c r="C7" s="37">
        <v>6</v>
      </c>
      <c r="D7" s="37" t="s">
        <v>32925</v>
      </c>
      <c r="E7" s="37" t="s">
        <v>39100</v>
      </c>
      <c r="F7" s="38">
        <v>45988.58315972222</v>
      </c>
      <c r="G7" s="144">
        <f t="shared" ca="1" si="2"/>
        <v>4.0839814813807607E-2</v>
      </c>
      <c r="H7" s="38">
        <v>45988.575520833336</v>
      </c>
      <c r="I7" s="37" t="str">
        <f>IFERROR(VLOOKUP(D7,DB!A:F,6,0),"")</f>
        <v>SCECO</v>
      </c>
      <c r="J7" s="37" t="str">
        <f>IFERROR(VLOOKUP(D7,DB!A:G,7,0),"")</f>
        <v>Dead</v>
      </c>
      <c r="K7" s="37" t="s">
        <v>39125</v>
      </c>
      <c r="L7" s="37" t="str">
        <f>IFERROR(VLOOKUP(D7,DB!A:I,9,0),"")</f>
        <v>Latis</v>
      </c>
    </row>
    <row r="8" spans="1:13">
      <c r="A8" s="37"/>
      <c r="B8" s="37" t="str">
        <f>IFERROR(VLOOKUP(D8,DB!A:K,11,0),"")</f>
        <v>R5</v>
      </c>
      <c r="C8" s="37"/>
      <c r="D8" s="37" t="s">
        <v>33392</v>
      </c>
      <c r="E8" s="37"/>
      <c r="F8" s="38"/>
      <c r="G8" s="144">
        <f t="shared" ca="1" si="2"/>
        <v>45988.623999537034</v>
      </c>
      <c r="H8" s="38"/>
      <c r="I8" s="37" t="str">
        <f>IFERROR(VLOOKUP(D8,DB!A:F,6,0),"")</f>
        <v>SCECO</v>
      </c>
      <c r="J8" s="37" t="str">
        <f>IFERROR(VLOOKUP(D8,DB!A:G,7,0),"")</f>
        <v>In progress</v>
      </c>
      <c r="K8" s="37"/>
      <c r="L8" s="37" t="str">
        <f>IFERROR(VLOOKUP(D8,DB!A:I,9,0),"")</f>
        <v>Latis</v>
      </c>
    </row>
    <row r="9" spans="1:13">
      <c r="A9" s="37"/>
      <c r="B9" s="37" t="str">
        <f>IFERROR(VLOOKUP(D9,DB!A:K,11,0),"")</f>
        <v/>
      </c>
      <c r="C9" s="37"/>
      <c r="D9" s="37"/>
      <c r="E9" s="37"/>
      <c r="F9" s="38"/>
      <c r="G9" s="144">
        <f t="shared" ca="1" si="2"/>
        <v>45988.623999537034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45988.623999537034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45988.623999537034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45988.623999537034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45988.623999537034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45988.623999537034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45988.623999537034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45988.623999537034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45988.623999537034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45988.623999537034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45988.623999537034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45988.623999537034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45988.623999537034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45988.623999537034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45988.623999537034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45988.623999537034</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6"/>
      <c r="G2" s="72"/>
      <c r="H2" s="146"/>
      <c r="I2" s="124"/>
      <c r="J2" s="124"/>
      <c r="K2" s="103"/>
      <c r="L2" s="128"/>
    </row>
    <row r="3" spans="1:16382" ht="31.5" customHeight="1">
      <c r="A3" s="123"/>
      <c r="B3" s="124" t="str">
        <f>IFERROR(VLOOKUP(D3,DB!A:K,11,0),"")</f>
        <v/>
      </c>
      <c r="C3" s="125"/>
      <c r="D3" s="124"/>
      <c r="E3" s="106"/>
      <c r="F3"/>
      <c r="G3" s="72">
        <f ca="1">IFERROR(NOW()-F3,"-")</f>
        <v>45988.623999537034</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45988.623999537034</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45988.623999537034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45988.623999537034</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45988.623999537034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45988.623999537034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45988.623999537034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45988.623999537034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45988.623999537034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45988.623999537034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45988.623999537034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45988.623999537034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45988.623999537034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45988.623999537034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45988.623999537034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45988.623999537034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45988.623999537034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45988.623999537034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45988.623999537034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45988.623999537034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45988.623999537034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45988.623999537034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45988.623999537034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45988.623999537034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45988.623999537034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45988.623999537034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45988.623999537034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45988.623999537034</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2025-11-27T11:58:36Z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