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101" documentId="13_ncr:1_{F6CB121F-512D-4AA6-A0C1-0FB36C537598}" xr6:coauthVersionLast="47" xr6:coauthVersionMax="47" xr10:uidLastSave="{84854B77-16AE-4DEE-AF0B-F06B19261DD7}"/>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0" i="4"/>
  <c r="B21"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alcChain>
</file>

<file path=xl/sharedStrings.xml><?xml version="1.0" encoding="utf-8"?>
<sst xmlns="http://schemas.openxmlformats.org/spreadsheetml/2006/main" count="180293" uniqueCount="39132">
  <si>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</si>
  <si>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</si>
  <si>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</si>
  <si>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</si>
  <si>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</si>
  <si>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</si>
  <si>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</si>
  <si>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</si>
  <si>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</si>
  <si>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</si>
  <si>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</si>
  <si>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</si>
  <si>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</si>
  <si>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</si>
  <si>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</si>
  <si>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</si>
  <si>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</si>
  <si>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</si>
  <si>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</si>
  <si>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</si>
  <si>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</si>
  <si>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</si>
  <si>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</si>
  <si>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</si>
  <si>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</si>
  <si>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</si>
  <si>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</si>
  <si>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</si>
  <si>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</si>
  <si>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</si>
  <si>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</si>
  <si>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</si>
  <si>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</si>
  <si>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</si>
  <si>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</si>
  <si>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</si>
  <si>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</si>
  <si>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</si>
  <si>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</si>
  <si>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</si>
  <si>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</si>
  <si>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</si>
  <si>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</si>
  <si>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</si>
  <si>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</si>
  <si>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</si>
  <si>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</si>
  <si>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</si>
  <si>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</si>
  <si>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</si>
  <si>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</si>
  <si>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</si>
  <si>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</si>
  <si>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</si>
  <si>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</si>
  <si>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</si>
  <si>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</si>
  <si>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</si>
  <si>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</si>
  <si>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</si>
  <si>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</si>
  <si>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</si>
  <si>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</si>
  <si>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</si>
  <si>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</si>
  <si>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</si>
  <si>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</si>
  <si>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</si>
  <si>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</si>
  <si>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</si>
  <si>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</si>
  <si>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</si>
  <si>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</si>
  <si>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</si>
  <si>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</si>
  <si>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</si>
  <si>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</si>
  <si>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</si>
  <si>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</si>
  <si>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</si>
  <si>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</si>
  <si>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</si>
  <si>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</si>
  <si>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</si>
  <si>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</si>
  <si>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</si>
  <si>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</si>
  <si>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</si>
  <si>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</si>
  <si>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</si>
  <si>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</si>
  <si>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</si>
  <si>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</si>
  <si>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</si>
  <si>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</si>
  <si>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</si>
  <si>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</si>
  <si>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</si>
  <si>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</si>
  <si>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</si>
  <si>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</si>
  <si>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</si>
  <si>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</si>
  <si>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</si>
  <si>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</si>
  <si>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</si>
  <si>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</si>
  <si>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</si>
  <si>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</si>
  <si>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</si>
  <si>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</si>
  <si>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</si>
  <si>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</si>
  <si>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</si>
  <si>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</si>
  <si>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</si>
  <si>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</si>
  <si>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</si>
  <si>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</si>
  <si>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</si>
  <si>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</si>
  <si>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</si>
  <si>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</si>
  <si>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</si>
  <si>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</si>
  <si>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</si>
  <si>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</si>
  <si>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</si>
  <si>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</si>
  <si>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</si>
  <si>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</si>
  <si>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</si>
  <si>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</si>
  <si>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</si>
  <si>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</si>
  <si>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</si>
  <si>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</si>
  <si>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</si>
  <si>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</si>
  <si>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</si>
  <si>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</si>
  <si>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</si>
  <si>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</si>
  <si>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</si>
  <si>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</si>
  <si>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</si>
  <si>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</si>
  <si>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</si>
  <si>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</si>
  <si>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</si>
  <si>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</si>
  <si>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</si>
  <si>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</si>
  <si>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</si>
  <si>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</si>
  <si>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</si>
  <si>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</si>
  <si>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</si>
  <si>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</si>
  <si>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</si>
  <si>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</si>
  <si>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</si>
  <si>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</si>
  <si>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</si>
  <si>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</si>
  <si>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</si>
  <si>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</si>
  <si>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</si>
  <si>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</si>
  <si>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</si>
  <si>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</si>
  <si>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</si>
  <si>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</si>
  <si>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</si>
  <si>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</si>
  <si>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</si>
  <si>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</si>
  <si>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</si>
  <si>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</si>
  <si>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</si>
  <si>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</si>
  <si>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</si>
  <si>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</si>
  <si>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</si>
  <si>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</si>
  <si>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</si>
  <si>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</si>
  <si>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</si>
  <si>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</si>
  <si>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</si>
  <si>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</si>
  <si>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</si>
  <si>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</si>
  <si>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</si>
  <si>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</si>
  <si>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</si>
  <si>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</si>
  <si>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</si>
  <si>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</si>
  <si>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</si>
  <si>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</si>
  <si>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</si>
  <si>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</si>
  <si>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</si>
  <si>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</si>
  <si>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</si>
  <si>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</si>
  <si>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</si>
  <si>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</si>
  <si>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</si>
  <si>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</si>
  <si>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</si>
  <si>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</si>
  <si>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</si>
  <si>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</si>
  <si>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</si>
  <si>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</si>
  <si>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</si>
  <si>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</si>
  <si>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</si>
  <si>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</si>
  <si>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</si>
  <si>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</si>
  <si>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</si>
  <si>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</si>
  <si>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</si>
  <si>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</si>
  <si>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</si>
  <si>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</si>
  <si>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</si>
  <si>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</si>
  <si>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</si>
  <si>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</si>
  <si>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</si>
  <si>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</si>
  <si>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</si>
  <si>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</si>
  <si>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</si>
  <si>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</si>
  <si>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</si>
  <si>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</si>
  <si>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</si>
  <si>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</si>
  <si>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</si>
  <si>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</si>
  <si>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</si>
  <si>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</si>
  <si>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</si>
  <si>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</si>
  <si>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</si>
  <si>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</si>
  <si>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</si>
  <si>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</si>
  <si>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</si>
  <si>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</si>
  <si>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</si>
  <si>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</si>
  <si>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</si>
  <si>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</si>
  <si>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</si>
  <si>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</si>
  <si>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</si>
  <si>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</si>
  <si>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</si>
  <si>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</si>
  <si>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</si>
  <si>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</si>
  <si>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</si>
  <si>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</si>
  <si>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</si>
  <si>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</si>
  <si>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</si>
  <si>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</si>
  <si>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</si>
  <si>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</si>
  <si>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</si>
  <si>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</si>
  <si>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</si>
  <si>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</si>
  <si>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</si>
  <si>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</si>
  <si>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</si>
  <si>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</si>
  <si>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</si>
  <si>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</si>
  <si>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</si>
  <si>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</si>
  <si>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</si>
  <si>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</si>
  <si>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</si>
  <si>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</si>
  <si>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</si>
  <si>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</si>
  <si>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</si>
  <si>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</si>
  <si>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</si>
  <si>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</si>
  <si>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</si>
  <si>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</si>
  <si>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</si>
  <si>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</si>
  <si>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</si>
  <si>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</si>
  <si>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</si>
  <si>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</si>
  <si>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</si>
  <si>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</si>
  <si>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</si>
  <si>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</si>
  <si>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</si>
  <si>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</si>
  <si>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</si>
  <si>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</si>
  <si>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</si>
  <si>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</si>
  <si>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</si>
  <si>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</si>
  <si>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</si>
  <si>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</si>
  <si>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</si>
  <si>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</si>
  <si>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</si>
  <si>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</si>
  <si>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</si>
  <si>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</si>
  <si>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</si>
  <si>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</si>
  <si>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</si>
  <si>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</si>
  <si>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</si>
  <si>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</si>
  <si>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</si>
  <si>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</si>
  <si>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</si>
  <si>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</si>
  <si>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</si>
  <si>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</si>
  <si>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</si>
  <si>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</si>
  <si>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</si>
  <si>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</si>
  <si>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</si>
  <si>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</si>
  <si>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</si>
  <si>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</si>
  <si>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</si>
  <si>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</si>
  <si>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</si>
  <si>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</si>
  <si>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</si>
  <si>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</si>
  <si>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</si>
  <si>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</si>
  <si>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</si>
  <si>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</si>
  <si>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</si>
  <si>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</si>
  <si>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</si>
  <si>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</si>
  <si>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</si>
  <si>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</si>
  <si>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</si>
  <si>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</si>
  <si>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</si>
  <si>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</si>
  <si>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</si>
  <si>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</si>
  <si>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</si>
  <si>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</si>
  <si>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</si>
  <si>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</si>
  <si>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</si>
  <si>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</si>
  <si>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</si>
  <si>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</si>
  <si>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</si>
  <si>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</si>
  <si>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</si>
  <si>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</si>
  <si>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</si>
  <si>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</si>
  <si>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</si>
  <si>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</si>
  <si>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</si>
  <si>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</si>
  <si>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</si>
  <si>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</si>
  <si>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</si>
  <si>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</si>
  <si>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</si>
  <si>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</si>
  <si>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</si>
  <si>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</si>
  <si>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</si>
  <si>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</si>
  <si>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</si>
  <si>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</si>
  <si>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</si>
  <si>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</si>
  <si>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</si>
  <si>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</si>
  <si>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</si>
  <si>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</si>
  <si>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</si>
  <si>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</si>
  <si>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</si>
  <si>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</si>
  <si>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</si>
  <si>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</si>
  <si>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</si>
  <si>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</si>
  <si>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</si>
  <si>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</si>
  <si>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</si>
  <si>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</si>
  <si>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</si>
  <si>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</si>
  <si>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</si>
  <si>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</si>
  <si>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</si>
  <si>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</si>
  <si>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</si>
  <si>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</si>
  <si>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</si>
  <si>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</si>
  <si>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</si>
  <si>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</si>
  <si>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</si>
  <si>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</si>
  <si>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</si>
  <si>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</si>
  <si>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</si>
  <si>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</si>
  <si>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</si>
  <si>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</si>
  <si>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</si>
  <si>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</si>
  <si>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</si>
  <si>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</si>
  <si>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</si>
  <si>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</si>
  <si>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</si>
  <si>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</si>
  <si>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</si>
  <si>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</si>
  <si>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</si>
  <si>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</si>
  <si>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</si>
  <si>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</si>
  <si>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</si>
  <si>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</si>
  <si>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</si>
  <si>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</si>
  <si>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</si>
  <si>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</si>
  <si>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</si>
  <si>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</si>
  <si>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</si>
  <si>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</si>
  <si>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</si>
  <si>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</si>
  <si>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</si>
  <si>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</si>
  <si>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</si>
  <si>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</si>
  <si>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</si>
  <si>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</si>
  <si>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</si>
  <si>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</si>
  <si>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</si>
  <si>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</si>
  <si>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</si>
  <si>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</si>
  <si>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</si>
  <si>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</si>
  <si>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</si>
  <si>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</si>
  <si>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</si>
  <si>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</si>
  <si>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</si>
  <si>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</si>
  <si>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</si>
  <si>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</si>
  <si>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</si>
  <si>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</si>
  <si>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</si>
  <si>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</si>
  <si>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</si>
  <si>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</si>
  <si>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</si>
  <si>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</si>
  <si>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</si>
  <si>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</si>
  <si>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</si>
  <si>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</si>
  <si>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</si>
  <si>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</si>
  <si>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</si>
  <si>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</si>
  <si>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</si>
  <si>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</si>
  <si>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</si>
  <si>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</si>
  <si>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</si>
  <si>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</si>
  <si>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</si>
  <si>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</si>
  <si>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</si>
  <si>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</si>
  <si>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</si>
  <si>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</si>
  <si>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</si>
  <si>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</si>
  <si>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</si>
  <si>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</si>
  <si>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</si>
  <si>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</si>
  <si>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</si>
  <si>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</si>
  <si>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</si>
  <si>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</si>
  <si>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</si>
  <si>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</si>
  <si>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</si>
  <si>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</si>
  <si>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</si>
  <si>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</si>
  <si>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</si>
  <si>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</si>
  <si>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</si>
  <si>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</si>
  <si>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</si>
  <si>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</si>
  <si>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</si>
  <si>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</si>
  <si>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</si>
  <si>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</si>
  <si>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</si>
  <si>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</si>
  <si>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</si>
  <si>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</si>
  <si>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</si>
  <si>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</si>
  <si>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</si>
  <si>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</si>
  <si>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</si>
  <si>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</si>
  <si>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</si>
  <si>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</si>
  <si>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</si>
  <si>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</si>
  <si>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</si>
  <si>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</si>
  <si>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</si>
  <si>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</si>
  <si>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</si>
  <si>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</si>
  <si>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</si>
  <si>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</si>
  <si>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</si>
  <si>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</si>
  <si>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</si>
  <si>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</si>
  <si>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</si>
  <si>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</si>
  <si>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</si>
  <si>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</si>
  <si>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</si>
  <si>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</si>
  <si>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</si>
  <si>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</si>
  <si>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</si>
  <si>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</si>
  <si>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</si>
  <si>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</si>
  <si>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</si>
  <si>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</si>
  <si>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</si>
  <si>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</si>
  <si>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</si>
  <si>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</si>
  <si>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</si>
  <si>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</si>
  <si>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</si>
  <si>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</si>
  <si>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</si>
  <si>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</si>
  <si>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</si>
  <si>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</si>
  <si>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</si>
  <si>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</si>
  <si>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</si>
  <si>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</si>
  <si>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</si>
  <si>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</si>
  <si>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</si>
  <si>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</si>
  <si>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</si>
  <si>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</si>
  <si>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</si>
  <si>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</si>
  <si>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</si>
  <si>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</si>
  <si>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</si>
  <si>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</si>
  <si>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</si>
  <si>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</si>
  <si>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</si>
  <si>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</si>
  <si>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</si>
  <si>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</si>
  <si>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</si>
  <si>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</si>
  <si>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</si>
  <si>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</si>
  <si>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</si>
  <si>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</si>
  <si>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</si>
  <si>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</si>
  <si>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</si>
  <si>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</si>
  <si>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</si>
  <si>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</si>
  <si>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</si>
  <si>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</si>
  <si>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</si>
  <si>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</si>
  <si>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</si>
  <si>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</si>
  <si>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</si>
  <si>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</si>
  <si>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</si>
  <si>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</si>
  <si>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</si>
  <si>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</si>
  <si>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</si>
  <si>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</si>
  <si>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</si>
  <si>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</si>
  <si>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</si>
  <si>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</si>
  <si>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</si>
  <si>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</si>
  <si>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</si>
  <si>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</si>
  <si>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</si>
  <si>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</si>
  <si>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</si>
  <si>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</si>
  <si>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</si>
  <si>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</si>
  <si>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</si>
  <si>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</si>
  <si>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</si>
  <si>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</si>
  <si>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</si>
  <si>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</si>
  <si>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</si>
  <si>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</si>
  <si>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</si>
  <si>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</si>
  <si>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</si>
  <si>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</si>
  <si>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</si>
  <si>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</si>
  <si>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</si>
  <si>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</si>
  <si>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</si>
  <si>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</si>
  <si>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</si>
  <si>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</si>
  <si>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</si>
  <si>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</si>
  <si>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</si>
  <si>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</si>
  <si>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</si>
  <si>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</si>
  <si>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</si>
  <si>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</si>
  <si>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</si>
  <si>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</si>
  <si>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</si>
  <si>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</si>
  <si>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</si>
  <si>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</si>
  <si>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</si>
  <si>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</si>
  <si>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</si>
  <si>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</si>
  <si>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</si>
  <si>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</si>
  <si>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</si>
  <si>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</si>
  <si>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</si>
  <si>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</si>
  <si>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</si>
  <si>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</si>
  <si>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</si>
  <si>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</si>
  <si>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</si>
  <si>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</si>
  <si>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</si>
  <si>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</si>
  <si>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</si>
  <si>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</si>
  <si>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</si>
  <si>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</si>
  <si>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</si>
  <si>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</si>
  <si>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</si>
  <si>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</si>
  <si>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</si>
  <si>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</si>
  <si>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</si>
  <si>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</si>
  <si>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</si>
  <si>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</si>
  <si>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</si>
  <si>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</si>
  <si>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</si>
  <si>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</si>
  <si>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</si>
  <si>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</si>
  <si>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</si>
  <si>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</si>
  <si>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</si>
  <si>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</si>
  <si>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</si>
  <si>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</si>
  <si>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</si>
  <si>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</si>
  <si>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</si>
  <si>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</si>
  <si>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</si>
  <si>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</si>
  <si>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</si>
  <si>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</si>
  <si>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</si>
  <si>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</si>
  <si>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</si>
  <si>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</si>
  <si>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</si>
  <si>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</si>
  <si>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</si>
  <si>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</si>
  <si>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</si>
  <si>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</si>
  <si>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</si>
  <si>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</si>
  <si>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</si>
  <si>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</si>
  <si>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</si>
  <si>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</si>
  <si>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</si>
  <si>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</si>
  <si>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</si>
  <si>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</si>
  <si>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</si>
  <si>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</si>
  <si>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</si>
  <si>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</si>
  <si>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</si>
  <si>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</si>
  <si>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</si>
  <si>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</si>
  <si>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</si>
  <si>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</si>
  <si>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</si>
  <si>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</si>
  <si>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</si>
  <si>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</si>
  <si>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</si>
  <si>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</si>
  <si>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</si>
  <si>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</si>
  <si>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</si>
  <si>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</si>
  <si>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</si>
  <si>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</si>
  <si>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</si>
  <si>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</si>
  <si>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</si>
  <si>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</si>
  <si>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</si>
  <si>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</si>
  <si>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</si>
  <si>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</si>
  <si>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</si>
  <si>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</si>
  <si>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</si>
  <si>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</si>
  <si>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</si>
  <si>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</si>
  <si>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</si>
  <si>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</si>
  <si>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</si>
  <si>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</si>
  <si>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</si>
  <si>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</si>
  <si>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</si>
  <si>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</si>
  <si>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</si>
  <si>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</si>
  <si>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</si>
  <si>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</si>
  <si>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</si>
  <si>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</si>
  <si>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</si>
  <si>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</si>
  <si>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</si>
  <si>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</si>
  <si>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</si>
  <si>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</si>
  <si>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</si>
  <si>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</si>
  <si>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</si>
  <si>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</si>
  <si>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</si>
  <si>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</si>
  <si>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</si>
  <si>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</si>
  <si>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</si>
  <si>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</si>
  <si>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</si>
  <si>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</si>
  <si>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</si>
  <si>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</si>
  <si>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</si>
  <si>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</si>
  <si>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</si>
  <si>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</si>
  <si>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</si>
  <si>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</si>
  <si>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</si>
  <si>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</si>
  <si>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</si>
  <si>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</si>
  <si>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</si>
  <si>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</si>
  <si>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</si>
  <si>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</si>
  <si>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</si>
  <si>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</si>
  <si>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</si>
  <si>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</si>
  <si>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</si>
  <si>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</si>
  <si>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</si>
  <si>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</si>
  <si>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</si>
  <si>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</si>
  <si>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</si>
  <si>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</si>
  <si>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</si>
  <si>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</si>
  <si>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</si>
  <si>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</si>
  <si>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</si>
  <si>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</si>
  <si>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</si>
  <si>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</si>
  <si>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</si>
  <si>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</si>
  <si>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</si>
  <si>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</si>
  <si>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</si>
  <si>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</si>
  <si>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</si>
  <si>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</si>
  <si>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</si>
  <si>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</si>
  <si>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</si>
  <si>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</si>
  <si>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</si>
  <si>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</si>
  <si>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</si>
  <si>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</si>
  <si>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</si>
  <si>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</si>
  <si>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</si>
  <si>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</si>
  <si>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</si>
  <si>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</si>
  <si>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</si>
  <si>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</si>
  <si>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</si>
  <si>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</si>
  <si>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</si>
  <si>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</si>
  <si>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</si>
  <si>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</si>
  <si>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</si>
  <si>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</si>
  <si>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</si>
  <si>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</si>
  <si>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</si>
  <si>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</si>
  <si>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</si>
  <si>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</si>
  <si>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</si>
  <si>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</si>
  <si>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</si>
  <si>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</si>
  <si>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</si>
  <si>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</si>
  <si>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</si>
  <si>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</si>
  <si>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</si>
  <si>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</si>
  <si>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</si>
  <si>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</si>
  <si>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</si>
  <si>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</si>
  <si>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</si>
  <si>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</si>
  <si>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</si>
  <si>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</si>
  <si>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</si>
  <si>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</si>
  <si>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</si>
  <si>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</si>
  <si>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</si>
  <si>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</si>
  <si>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</si>
  <si>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</si>
  <si>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</si>
  <si>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</si>
  <si>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</si>
  <si>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</si>
  <si>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</si>
  <si>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</si>
  <si>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</si>
  <si>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</si>
  <si>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</si>
  <si>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</si>
  <si>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</si>
  <si>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</si>
  <si>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</si>
  <si>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</si>
  <si>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</si>
  <si>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</si>
  <si>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</si>
  <si>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</si>
  <si>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</si>
  <si>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</si>
  <si>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</si>
  <si>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</si>
  <si>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</si>
  <si>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</si>
  <si>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</si>
  <si>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</si>
  <si>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</si>
  <si>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</si>
  <si>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</si>
  <si>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</si>
  <si>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</si>
  <si>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</si>
  <si>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</si>
  <si>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</si>
  <si>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</si>
  <si>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</si>
  <si>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</si>
  <si>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</si>
  <si>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</si>
  <si>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</si>
  <si>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</si>
  <si>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</si>
  <si>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</si>
  <si>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</si>
  <si>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</si>
  <si>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</si>
  <si>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</si>
  <si>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</si>
  <si>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</si>
  <si>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</si>
  <si>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</si>
  <si>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</si>
  <si>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</si>
  <si>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</si>
  <si>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</si>
  <si>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</si>
  <si>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</si>
  <si>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</si>
  <si>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</si>
  <si>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</si>
  <si>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</si>
  <si>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</si>
  <si>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</si>
  <si>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</si>
  <si>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</si>
  <si>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</si>
  <si>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</si>
  <si>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</si>
  <si>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</si>
  <si>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</si>
  <si>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</si>
  <si>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</si>
  <si>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</si>
  <si>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</si>
  <si>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</si>
  <si>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</si>
  <si>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</si>
  <si>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</si>
  <si>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</si>
  <si>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</si>
  <si>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</si>
  <si>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</si>
  <si>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</si>
  <si>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</si>
  <si>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</si>
  <si>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</si>
  <si>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</si>
  <si>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</si>
  <si>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</si>
  <si>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</si>
  <si>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</si>
  <si>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</si>
  <si>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</si>
  <si>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</si>
  <si>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</si>
  <si>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</si>
  <si>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</si>
  <si>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</si>
  <si>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</si>
  <si>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</si>
  <si>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</si>
  <si>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</si>
  <si>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</si>
  <si>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</si>
  <si>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</si>
  <si>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</si>
  <si>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</si>
  <si>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</si>
  <si>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</si>
  <si>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</si>
  <si>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</si>
  <si>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</si>
  <si>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</si>
  <si>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</si>
  <si>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</si>
  <si>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</si>
  <si>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</si>
  <si>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</si>
  <si>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</si>
  <si>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</si>
  <si>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</si>
  <si>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</si>
  <si>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</si>
  <si>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</si>
  <si>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</si>
  <si>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</si>
  <si>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</si>
  <si>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</si>
  <si>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</si>
  <si>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</si>
  <si>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</si>
  <si>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</si>
  <si>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</si>
  <si>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</si>
  <si>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</si>
  <si>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</si>
  <si>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</si>
  <si>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</si>
  <si>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</si>
  <si>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</si>
  <si>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</si>
  <si>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</si>
  <si>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</si>
  <si>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</si>
  <si>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</si>
  <si>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</si>
  <si>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</si>
  <si>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</si>
  <si>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</si>
  <si>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</si>
  <si>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</si>
  <si>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</si>
  <si>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</si>
  <si>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</si>
  <si>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</si>
  <si>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</si>
  <si>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</si>
  <si>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</si>
  <si>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</si>
  <si>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</si>
  <si>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</si>
  <si>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</si>
  <si>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</si>
  <si>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</si>
  <si>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</si>
  <si>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</si>
  <si>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</si>
  <si>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</si>
  <si>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</si>
  <si>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</si>
  <si>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</si>
  <si>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</si>
  <si>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</si>
  <si>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</si>
  <si>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</si>
  <si>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</si>
  <si>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</si>
  <si>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</si>
  <si>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</si>
  <si>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</si>
  <si>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</si>
  <si>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</si>
  <si>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</si>
  <si>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</si>
  <si>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</si>
  <si>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</si>
  <si>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</si>
  <si>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</si>
  <si>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</si>
  <si>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</si>
  <si>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</si>
  <si>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</si>
  <si>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</si>
  <si>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</si>
  <si>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</si>
  <si>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</si>
  <si>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</si>
  <si>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</si>
  <si>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</si>
  <si>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</si>
  <si>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</si>
  <si>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</si>
  <si>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</si>
  <si>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</si>
  <si>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</si>
  <si>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</si>
  <si>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</si>
  <si>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</si>
  <si>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</si>
  <si>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</si>
  <si>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</si>
  <si>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</si>
  <si>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</si>
  <si>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</si>
  <si>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</si>
  <si>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</si>
  <si>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</si>
  <si>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</si>
  <si>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</si>
  <si>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</si>
  <si>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</si>
  <si>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</si>
  <si>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</si>
  <si>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</si>
  <si>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</si>
  <si>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</si>
  <si>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</si>
  <si>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</si>
  <si>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</si>
  <si>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</si>
  <si>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</si>
  <si>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</si>
  <si>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</si>
  <si>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</si>
  <si>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</si>
  <si>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</si>
  <si>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</si>
  <si>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</si>
  <si>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</si>
  <si>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</si>
  <si>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</si>
  <si>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</si>
  <si>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</si>
  <si>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</si>
  <si>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</si>
  <si>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</si>
  <si>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</si>
  <si>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</si>
  <si>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</si>
  <si>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</si>
  <si>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</si>
  <si>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</si>
  <si>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</si>
  <si>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</si>
  <si>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</si>
  <si>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</si>
  <si>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</si>
  <si>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</si>
  <si>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</si>
  <si>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</si>
  <si>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</si>
  <si>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</si>
  <si>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</si>
  <si>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</si>
  <si>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</si>
  <si>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</si>
  <si>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</si>
  <si>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</si>
  <si>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</si>
  <si>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</si>
  <si>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</si>
  <si>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</si>
  <si>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</si>
  <si>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</si>
  <si>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</si>
  <si>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</si>
  <si>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</si>
  <si>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</si>
  <si>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</si>
  <si>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</si>
  <si>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</si>
  <si>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</si>
  <si>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</si>
  <si>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</si>
  <si>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</si>
  <si>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</si>
  <si>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</si>
  <si>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</si>
  <si>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</si>
  <si>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</si>
  <si>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</si>
  <si>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</si>
  <si>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</si>
  <si>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</si>
  <si>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</si>
  <si>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</si>
  <si>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</si>
  <si>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</si>
  <si>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</si>
  <si>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</si>
  <si>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</si>
  <si>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</si>
  <si>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</si>
  <si>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</si>
  <si>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</si>
  <si>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</si>
  <si>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</si>
  <si>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</si>
  <si>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</si>
  <si>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</si>
  <si>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</si>
  <si>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</si>
  <si>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</si>
  <si>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</si>
  <si>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</si>
  <si>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</si>
  <si>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</si>
  <si>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</si>
  <si>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</si>
  <si>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</si>
  <si>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</si>
  <si>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</si>
  <si>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</si>
  <si>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</si>
  <si>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</si>
  <si>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</si>
  <si>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</si>
  <si>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</si>
  <si>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</si>
  <si>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</si>
  <si>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</si>
  <si>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</si>
  <si>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</si>
  <si>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</si>
  <si>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</si>
  <si>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</si>
  <si>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</si>
  <si>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</si>
  <si>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</si>
  <si>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</si>
  <si>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</si>
  <si>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</si>
  <si>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</si>
  <si>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</si>
  <si>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</si>
  <si>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</si>
  <si>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</si>
  <si>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</si>
  <si>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</si>
  <si>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</si>
  <si>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</si>
  <si>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</si>
  <si>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</si>
  <si>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</si>
  <si>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</si>
  <si>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</si>
  <si>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</si>
  <si>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</si>
  <si>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</si>
  <si>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</si>
  <si>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</si>
  <si>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</si>
  <si>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</si>
  <si>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</si>
  <si>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</si>
  <si>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</si>
  <si>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</si>
  <si>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</si>
  <si>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</si>
  <si>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</si>
  <si>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</si>
  <si>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</si>
  <si>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</si>
  <si>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</si>
  <si>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</si>
  <si>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</si>
  <si>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</si>
  <si>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</si>
  <si>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</si>
  <si>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</si>
  <si>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</si>
  <si>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</si>
  <si>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</si>
  <si>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</si>
  <si>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</si>
  <si>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</si>
  <si>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</si>
  <si>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</si>
  <si>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</si>
  <si>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</si>
  <si>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</si>
  <si>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</si>
  <si>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</si>
  <si>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</si>
  <si>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</si>
  <si>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</si>
  <si>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</si>
  <si>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</si>
  <si>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</si>
  <si>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</si>
  <si>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</si>
  <si>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</si>
  <si>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</si>
  <si>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</si>
  <si>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</si>
  <si>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</si>
  <si>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</si>
  <si>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</si>
  <si>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</si>
  <si>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</si>
  <si>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</si>
  <si>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</si>
  <si>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</si>
  <si>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</si>
  <si>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</si>
  <si>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</si>
  <si>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</si>
  <si>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</si>
  <si>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</si>
  <si>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</si>
  <si>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</si>
  <si>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</si>
  <si>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</si>
  <si>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</si>
  <si>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</si>
  <si>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</si>
  <si>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</si>
  <si>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</si>
  <si>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</si>
  <si>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</si>
  <si>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</si>
  <si>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</si>
  <si>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</si>
  <si>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</si>
  <si>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</si>
  <si>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</si>
  <si>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</si>
  <si>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</si>
  <si>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</si>
  <si>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</si>
  <si>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</si>
  <si>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</si>
  <si>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</si>
  <si>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</si>
  <si>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</si>
  <si>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</si>
  <si>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</si>
  <si>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</si>
  <si>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</si>
  <si>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</si>
  <si>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</si>
  <si>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</si>
  <si>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</si>
  <si>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</si>
  <si>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</si>
  <si>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</si>
  <si>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</si>
  <si>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</si>
  <si>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</si>
  <si>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</si>
  <si>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</si>
  <si>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</si>
  <si>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</si>
  <si>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</si>
  <si>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</si>
  <si>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</si>
  <si>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</si>
  <si>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</si>
  <si>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</si>
  <si>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</si>
  <si>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</si>
  <si>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</si>
  <si>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</si>
  <si>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</si>
  <si>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</si>
  <si>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</si>
  <si>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</si>
  <si>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</si>
  <si>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</si>
  <si>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</si>
  <si>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</si>
  <si>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</si>
  <si>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</si>
  <si>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</si>
  <si>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</si>
  <si>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</si>
  <si>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</si>
  <si>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</si>
  <si>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</si>
  <si>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</si>
  <si>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</si>
  <si>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</si>
  <si>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</si>
  <si>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</si>
  <si>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</si>
  <si>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</si>
  <si>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</si>
  <si>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</si>
  <si>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</si>
  <si>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</si>
  <si>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</si>
  <si>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</si>
  <si>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</si>
  <si>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</si>
  <si>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</si>
  <si>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</si>
  <si>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</si>
  <si>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</si>
  <si>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</si>
  <si>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</si>
  <si>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</si>
  <si>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</si>
  <si>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</si>
  <si>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</si>
  <si>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</si>
  <si>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</si>
  <si>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</si>
  <si>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</si>
  <si>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</si>
  <si>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</si>
  <si>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</si>
  <si>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</si>
  <si>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</si>
  <si>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</si>
  <si>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</si>
  <si>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</si>
  <si>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</si>
  <si>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</si>
  <si>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</si>
  <si>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</si>
  <si>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</si>
  <si>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</si>
  <si>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</si>
  <si>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</si>
  <si>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</si>
  <si>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</si>
  <si>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</si>
  <si>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</si>
  <si>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</si>
  <si>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</si>
  <si>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</si>
  <si>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</si>
  <si>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</si>
  <si>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</si>
  <si>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</si>
  <si>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</si>
  <si>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</si>
  <si>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</si>
  <si>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</si>
  <si>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</si>
  <si>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</si>
  <si>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</si>
  <si>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</si>
  <si>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</si>
  <si>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</si>
  <si>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</si>
  <si>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</si>
  <si>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</si>
  <si>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</si>
  <si>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</si>
  <si>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</si>
  <si>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</si>
  <si>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</si>
  <si>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</si>
  <si>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</si>
  <si>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</si>
  <si>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</si>
  <si>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</si>
  <si>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</si>
  <si>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</si>
  <si>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</si>
  <si>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</si>
  <si>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</si>
  <si>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</si>
  <si>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</si>
  <si>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</si>
  <si>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</si>
  <si>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</si>
  <si>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</si>
  <si>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</si>
  <si>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</si>
  <si>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</si>
  <si>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</si>
  <si>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</si>
  <si>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</si>
  <si>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</si>
  <si>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</si>
  <si>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</si>
  <si>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</si>
  <si>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</si>
  <si>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</si>
  <si>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</si>
  <si>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</si>
  <si>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</si>
  <si>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</si>
  <si>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</si>
  <si>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</si>
  <si>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</si>
  <si>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</si>
  <si>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</si>
  <si>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</si>
  <si>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</si>
  <si>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</si>
  <si>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</si>
  <si>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</si>
  <si>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</si>
  <si>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</si>
  <si>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</si>
  <si>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</si>
  <si>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</si>
  <si>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</si>
  <si>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</si>
  <si>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</si>
  <si>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</si>
  <si>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</si>
  <si>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</si>
  <si>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</si>
  <si>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</si>
  <si>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</si>
  <si>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</si>
  <si>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</si>
  <si>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</si>
  <si>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</si>
  <si>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</si>
  <si>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</si>
  <si>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</si>
  <si>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</si>
  <si>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</si>
  <si>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</si>
  <si>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</si>
  <si>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</si>
  <si>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</si>
  <si>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</si>
  <si>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</si>
  <si>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</si>
  <si>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</si>
  <si>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</si>
  <si>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</si>
  <si>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</si>
  <si>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</si>
  <si>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</si>
  <si>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</si>
  <si>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</si>
  <si>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</si>
  <si>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</si>
  <si>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</si>
  <si>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</si>
  <si>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</si>
  <si>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</si>
  <si>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</si>
  <si>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</si>
  <si>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</si>
  <si>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</si>
  <si>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</si>
  <si>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</si>
  <si>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</si>
  <si>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</si>
  <si>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</si>
  <si>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</si>
  <si>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</si>
  <si>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</si>
  <si>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</si>
  <si>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</si>
  <si>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</si>
  <si>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</si>
  <si>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</si>
  <si>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</si>
  <si>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</si>
  <si>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</si>
  <si>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</si>
  <si>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</si>
  <si>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</si>
  <si>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</si>
  <si>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</si>
  <si>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</si>
  <si>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</si>
  <si>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</si>
  <si>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</si>
  <si>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</si>
  <si>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</si>
  <si>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</si>
  <si>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</si>
  <si>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</si>
  <si>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</si>
  <si>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</si>
  <si>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</si>
  <si>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</si>
  <si>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</si>
  <si>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</si>
  <si>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</si>
  <si>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</si>
  <si>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</si>
  <si>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</si>
  <si>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</si>
  <si>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</si>
  <si>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</si>
  <si>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</si>
  <si>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</si>
  <si>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</si>
  <si>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</si>
  <si>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</si>
  <si>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</si>
  <si>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</si>
  <si>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</si>
  <si>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</si>
  <si>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</si>
  <si>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</si>
  <si>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</si>
  <si>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</si>
  <si>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</si>
  <si>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</si>
  <si>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</si>
  <si>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</si>
  <si>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</si>
  <si>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</si>
  <si>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</si>
  <si>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</si>
  <si>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</si>
  <si>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</si>
  <si>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</si>
  <si>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</si>
  <si>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</si>
  <si>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</si>
  <si>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</si>
  <si>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</si>
  <si>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</si>
  <si>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</si>
  <si>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</si>
  <si>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</si>
  <si>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</si>
  <si>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</si>
  <si>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</si>
  <si>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</si>
  <si>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</si>
  <si>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</si>
  <si>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</si>
  <si>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</si>
  <si>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</si>
  <si>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</si>
  <si>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</si>
  <si>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</si>
  <si>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</si>
  <si>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</si>
  <si>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</si>
  <si>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</si>
  <si>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</si>
  <si>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</si>
  <si>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</si>
  <si>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</si>
  <si>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</si>
  <si>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</si>
  <si>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</si>
  <si>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</si>
  <si>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</si>
  <si>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</si>
  <si>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</si>
  <si>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</si>
  <si>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</si>
  <si>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</si>
  <si>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</si>
  <si>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</si>
  <si>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</si>
  <si>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</si>
  <si>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</si>
  <si>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</si>
  <si>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</si>
  <si>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</si>
  <si>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</si>
  <si>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</si>
  <si>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</si>
  <si>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</si>
  <si>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</si>
  <si>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</si>
  <si>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</si>
  <si>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</si>
  <si>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</si>
  <si>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</si>
  <si>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</si>
  <si>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</si>
  <si>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</si>
  <si>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</si>
  <si>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</si>
  <si>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</si>
  <si>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</si>
  <si>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</si>
  <si>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</si>
  <si>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</si>
  <si>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</si>
  <si>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</si>
  <si>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</si>
  <si>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</si>
  <si>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</si>
  <si>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</si>
  <si>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</si>
  <si>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</si>
  <si>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</si>
  <si>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</si>
  <si>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</si>
  <si>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</si>
  <si>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</si>
  <si>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</si>
  <si>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</si>
  <si>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</si>
  <si>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</si>
  <si>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</si>
  <si>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</si>
  <si>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</si>
  <si>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</si>
  <si>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</si>
  <si>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</si>
  <si>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</si>
  <si>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</si>
  <si>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</si>
  <si>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</si>
  <si>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</si>
  <si>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</si>
  <si>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</si>
  <si>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</si>
  <si>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</si>
  <si>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</si>
  <si>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</si>
  <si>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</si>
  <si>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</si>
  <si>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</si>
  <si>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</si>
  <si>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</si>
  <si>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</si>
  <si>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</si>
  <si>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</si>
  <si>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</si>
  <si>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</si>
  <si>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</si>
  <si>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</si>
  <si>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</si>
  <si>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</si>
  <si>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</si>
  <si>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</si>
  <si>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</si>
  <si>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</si>
  <si>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</si>
  <si>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</si>
  <si>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</si>
  <si>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</si>
  <si>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</si>
  <si>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</si>
  <si>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</si>
  <si>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</si>
  <si>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</si>
  <si>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</si>
  <si>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</si>
  <si>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</si>
  <si>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</si>
  <si>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</si>
  <si>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</si>
  <si>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</si>
  <si>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</si>
  <si>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</si>
  <si>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</si>
  <si>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</si>
  <si>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</si>
  <si>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</si>
  <si>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</si>
  <si>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</si>
  <si>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</si>
  <si>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</si>
  <si>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</si>
  <si>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</si>
  <si>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</si>
  <si>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</si>
  <si>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</si>
  <si>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</si>
  <si>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</si>
  <si>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</si>
  <si>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</si>
  <si>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</si>
  <si>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</si>
  <si>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</si>
  <si>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</si>
  <si>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</si>
  <si>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</si>
  <si>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</si>
  <si>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</si>
  <si>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</si>
  <si>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</si>
  <si>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</si>
  <si>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</si>
  <si>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</si>
  <si>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</si>
  <si>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</si>
  <si>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</si>
  <si>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</si>
  <si>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</si>
  <si>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</si>
  <si>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</si>
  <si>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</si>
  <si>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</si>
  <si>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</si>
  <si>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</si>
  <si>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</si>
  <si>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</si>
  <si>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</si>
  <si>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</si>
  <si>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</si>
  <si>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</si>
  <si>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</si>
  <si>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</si>
  <si>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</si>
  <si>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</si>
  <si>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</si>
  <si>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</si>
  <si>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</si>
  <si>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</si>
  <si>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</si>
  <si>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</si>
  <si>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</si>
  <si>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</si>
  <si>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</si>
  <si>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</si>
  <si>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</si>
  <si>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</si>
  <si>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</si>
  <si>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</si>
  <si>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</si>
  <si>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</si>
  <si>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</si>
  <si>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</si>
  <si>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</si>
  <si>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</si>
  <si>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</si>
  <si>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</si>
  <si>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</si>
  <si>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</si>
  <si>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</si>
  <si>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</si>
  <si>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</si>
  <si>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</si>
  <si>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</si>
  <si>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</si>
  <si>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</si>
  <si>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</si>
  <si>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</si>
  <si>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</si>
  <si>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</si>
  <si>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</si>
  <si>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</si>
  <si>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</si>
  <si>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</si>
  <si>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</si>
  <si>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</si>
  <si>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</si>
  <si>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</si>
  <si>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</si>
  <si>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</si>
  <si>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</si>
  <si>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</si>
  <si>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</si>
  <si>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</si>
  <si>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</si>
  <si>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</si>
  <si>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</si>
  <si>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</si>
  <si>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</si>
  <si>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</si>
  <si>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</si>
  <si>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</si>
  <si>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</si>
  <si>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</si>
  <si>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</si>
  <si>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</si>
  <si>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</si>
  <si>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</si>
  <si>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</si>
  <si>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</si>
  <si>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</si>
  <si>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</si>
  <si>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</si>
  <si>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</si>
  <si>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</si>
  <si>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</si>
  <si>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</si>
  <si>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</si>
  <si>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</si>
  <si>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</si>
  <si>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</si>
  <si>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</si>
  <si>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</si>
  <si>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</si>
  <si>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</si>
  <si>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</si>
  <si>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</si>
  <si>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</si>
  <si>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</si>
  <si>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</si>
  <si>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</si>
  <si>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</si>
  <si>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</si>
  <si>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</si>
  <si>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</si>
  <si>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</si>
  <si>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</si>
  <si>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</si>
  <si>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</si>
  <si>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</si>
  <si>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</si>
  <si>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</si>
  <si>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</si>
  <si>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</si>
  <si>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</si>
  <si>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</si>
  <si>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</si>
  <si>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</si>
  <si>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</si>
  <si>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</si>
  <si>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</si>
  <si>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</si>
  <si>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</si>
  <si>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</si>
  <si>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</si>
  <si>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</si>
  <si>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</si>
  <si>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</si>
  <si>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</si>
  <si>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</si>
  <si>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</si>
  <si>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</si>
  <si>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</si>
  <si>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</si>
  <si>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</si>
  <si>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</si>
  <si>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</si>
  <si>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</si>
  <si>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</si>
  <si>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</si>
  <si>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</si>
  <si>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</si>
  <si>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</si>
  <si>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</si>
  <si>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</si>
  <si>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</si>
  <si>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</si>
  <si>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</si>
  <si>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</si>
  <si>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</si>
  <si>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</si>
  <si>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</si>
  <si>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</si>
  <si>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</si>
  <si>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</si>
  <si>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</si>
  <si>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</si>
  <si>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</si>
  <si>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</si>
  <si>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</si>
  <si>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</si>
  <si>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</si>
  <si>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</si>
  <si>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</si>
  <si>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</si>
  <si>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</si>
  <si>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</si>
  <si>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</si>
  <si>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</si>
  <si>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</si>
  <si>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</si>
  <si>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</si>
  <si>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</si>
  <si>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</si>
  <si>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</si>
  <si>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</si>
  <si>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</si>
  <si>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</si>
  <si>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</si>
  <si>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</si>
  <si>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</si>
  <si>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</si>
  <si>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</si>
  <si>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</si>
  <si>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</si>
  <si>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</si>
  <si>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</si>
  <si>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</si>
  <si>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</si>
  <si>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</si>
  <si>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</si>
  <si>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</si>
  <si>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</si>
  <si>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</si>
  <si>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</si>
  <si>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</si>
  <si>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</si>
  <si>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</si>
  <si>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</si>
  <si>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</si>
  <si>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</si>
  <si>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</si>
  <si>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</si>
  <si>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</si>
  <si>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</si>
  <si>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</si>
  <si>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</si>
  <si>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</si>
  <si>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</si>
  <si>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</si>
  <si>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</si>
  <si>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</si>
  <si>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</si>
  <si>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</si>
  <si>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</si>
  <si>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</si>
  <si>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</si>
  <si>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</si>
  <si>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</si>
  <si>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</si>
  <si>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</si>
  <si>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</si>
  <si>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</si>
  <si>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</si>
  <si>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</si>
  <si>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</si>
  <si>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</si>
  <si>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</si>
  <si>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</si>
  <si>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</si>
  <si>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</si>
  <si>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</si>
  <si>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</si>
  <si>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</si>
  <si>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</si>
  <si>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</si>
  <si>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</si>
  <si>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</si>
  <si>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</si>
  <si>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</si>
  <si>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</si>
  <si>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</si>
  <si>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</si>
  <si>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</si>
  <si>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</si>
  <si>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</si>
  <si>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</si>
  <si>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</si>
  <si>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</si>
  <si>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</si>
  <si>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</si>
  <si>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</si>
  <si>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</si>
  <si>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</si>
  <si>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</si>
  <si>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</si>
  <si>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</si>
  <si>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</si>
  <si>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</si>
  <si>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</si>
  <si>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</si>
  <si>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</si>
  <si>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</si>
  <si>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</si>
  <si>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</si>
  <si>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</si>
  <si>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</si>
  <si>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</si>
  <si>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</si>
  <si>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</si>
  <si>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</si>
  <si>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</si>
  <si>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</si>
  <si>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</si>
  <si>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</si>
  <si>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</si>
  <si>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</si>
  <si>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</si>
  <si>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</si>
  <si>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</si>
  <si>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</si>
  <si>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</si>
  <si>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</si>
  <si>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</si>
  <si>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</si>
  <si>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</si>
  <si>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</si>
  <si>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</si>
  <si>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</si>
  <si>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</si>
  <si>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</si>
  <si>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</si>
  <si>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</si>
  <si>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</si>
  <si>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</si>
  <si>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</si>
  <si>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</si>
  <si>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</si>
  <si>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</si>
  <si>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</si>
  <si>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</si>
  <si>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</si>
  <si>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</si>
  <si>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</si>
  <si>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</si>
  <si>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</si>
  <si>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</si>
  <si>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</si>
  <si>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</si>
  <si>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</si>
  <si>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</si>
  <si>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</si>
  <si>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</si>
  <si>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</si>
  <si>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</si>
  <si>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</si>
  <si>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</si>
  <si>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</si>
  <si>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</si>
  <si>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</si>
  <si>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</si>
  <si>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</si>
  <si>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</si>
  <si>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</si>
  <si>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</si>
  <si>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</si>
  <si>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</si>
  <si>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</si>
  <si>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</si>
  <si>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</si>
  <si>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</si>
  <si>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</si>
  <si>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</si>
  <si>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</si>
  <si>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</si>
  <si>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</si>
  <si>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</si>
  <si>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</si>
  <si>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</si>
  <si>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</si>
  <si>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</si>
  <si>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</si>
  <si>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</si>
  <si>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</si>
  <si>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</si>
  <si>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</si>
  <si>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</si>
  <si>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</si>
  <si>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</si>
  <si>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</si>
  <si>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</si>
  <si>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</si>
  <si>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</si>
  <si>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</si>
  <si>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</si>
  <si>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</si>
  <si>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</si>
  <si>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</si>
  <si>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</si>
  <si>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</si>
  <si>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</si>
  <si>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</si>
  <si>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</si>
  <si>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</si>
  <si>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</si>
  <si>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</si>
  <si>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</si>
  <si>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</si>
  <si>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</si>
  <si>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</si>
  <si>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</si>
  <si>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</si>
  <si>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</si>
  <si>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</si>
  <si>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</si>
  <si>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</si>
  <si>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</si>
  <si>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</si>
  <si>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</si>
  <si>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</si>
  <si>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</si>
  <si>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</si>
  <si>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</si>
  <si>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</si>
  <si>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</si>
  <si>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</si>
  <si>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</si>
  <si>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</si>
  <si>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</si>
  <si>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</si>
  <si>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</si>
  <si>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</si>
  <si>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</si>
  <si>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</si>
  <si>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</si>
  <si>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</si>
  <si>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</si>
  <si>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</si>
  <si>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</si>
  <si>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</si>
  <si>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</si>
  <si>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</si>
  <si>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</si>
  <si>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</si>
  <si>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</si>
  <si>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</si>
  <si>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</si>
  <si>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</si>
  <si>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</si>
  <si>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</si>
  <si>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</si>
  <si>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</si>
  <si>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</si>
  <si>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</si>
  <si>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</si>
  <si>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</si>
  <si>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</si>
  <si>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</si>
  <si>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</si>
  <si>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</si>
  <si>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</si>
  <si>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</si>
  <si>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</si>
  <si>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</si>
  <si>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</si>
  <si>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</si>
  <si>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</si>
  <si>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</si>
  <si>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</si>
  <si>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</si>
  <si>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</si>
  <si>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</si>
  <si>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</si>
  <si>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</si>
  <si>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</si>
  <si>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</si>
  <si>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</si>
  <si>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</si>
  <si>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</si>
  <si>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</si>
  <si>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</si>
  <si>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</si>
  <si>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</si>
  <si>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</si>
  <si>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</si>
  <si>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</si>
  <si>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</si>
  <si>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</si>
  <si>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</si>
  <si>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</si>
  <si>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</si>
  <si>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</si>
  <si>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</si>
  <si>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</si>
  <si>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</si>
  <si>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</si>
  <si>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</si>
  <si>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</si>
  <si>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</si>
  <si>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</si>
  <si>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</si>
  <si>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</si>
  <si>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</si>
  <si>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</si>
  <si>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</si>
  <si>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</si>
  <si>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</si>
  <si>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</si>
  <si>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</si>
  <si>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</si>
  <si>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</si>
  <si>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</si>
  <si>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</si>
  <si>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</si>
  <si>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</si>
  <si>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</si>
  <si>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</si>
  <si>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</si>
  <si>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</si>
  <si>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</si>
  <si>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</si>
  <si>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</si>
  <si>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</si>
  <si>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</si>
  <si>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</si>
  <si>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</si>
  <si>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</si>
  <si>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</si>
  <si>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</si>
  <si>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</si>
  <si>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</si>
  <si>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</si>
  <si>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</si>
  <si>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</si>
  <si>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</si>
  <si>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</si>
  <si>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</si>
  <si>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</si>
  <si>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</si>
  <si>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</si>
  <si>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</si>
  <si>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</si>
  <si>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</si>
  <si>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</si>
  <si>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</si>
  <si>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</si>
  <si>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</si>
  <si>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</si>
  <si>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</si>
  <si>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</si>
  <si>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</si>
  <si>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</si>
  <si>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</si>
  <si>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</si>
  <si>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</si>
  <si>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</si>
  <si>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</si>
  <si>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</si>
  <si>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</si>
  <si>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</si>
  <si>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</si>
  <si>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</si>
  <si>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</si>
  <si>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</si>
  <si>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</si>
  <si>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</si>
  <si>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</si>
  <si>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</si>
  <si>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</si>
  <si>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</si>
  <si>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</si>
  <si>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</si>
  <si>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</si>
  <si>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</si>
  <si>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</si>
  <si>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</si>
  <si>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</si>
  <si>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</si>
  <si>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</si>
  <si>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</si>
  <si>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</si>
  <si>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</si>
  <si>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</si>
  <si>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</si>
  <si>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</si>
  <si>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</si>
  <si>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</si>
  <si>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</si>
  <si>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</si>
  <si>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</si>
  <si>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</si>
  <si>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</si>
  <si>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</si>
  <si>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</si>
  <si>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</si>
  <si>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</si>
  <si>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</si>
  <si>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</si>
  <si>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</si>
  <si>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</si>
  <si>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</si>
  <si>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</si>
  <si>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</si>
  <si>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</si>
  <si>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</si>
  <si>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</si>
  <si>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</si>
  <si>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</si>
  <si>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</si>
  <si>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</si>
  <si>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</si>
  <si>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</si>
  <si>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</si>
  <si>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</si>
  <si>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</si>
  <si>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</si>
  <si>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</si>
  <si>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</si>
  <si>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</si>
  <si>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</si>
  <si>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</si>
  <si>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</si>
  <si>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</si>
  <si>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</si>
  <si>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</si>
  <si>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</si>
  <si>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</si>
  <si>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</si>
  <si>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</si>
  <si>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</si>
  <si>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</si>
  <si>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</si>
  <si>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</si>
  <si>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</si>
  <si>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</si>
  <si>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</si>
  <si>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</si>
  <si>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</si>
  <si>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</si>
  <si>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</si>
  <si>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</si>
  <si>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</si>
  <si>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</si>
  <si>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</si>
  <si>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</si>
  <si>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</si>
  <si>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</si>
  <si>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</si>
  <si>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</si>
  <si>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</si>
  <si>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</si>
  <si>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</si>
  <si>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</si>
  <si>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</si>
  <si>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</si>
  <si>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</si>
  <si>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</si>
  <si>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</si>
  <si>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</si>
  <si>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</si>
  <si>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</si>
  <si>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</si>
  <si>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</si>
  <si>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</si>
  <si>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</si>
  <si>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</si>
  <si>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</si>
  <si>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</si>
  <si>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</si>
  <si>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</si>
  <si>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</si>
  <si>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</si>
  <si>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</si>
  <si>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</si>
  <si>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</si>
  <si>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</si>
  <si>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</si>
  <si>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</si>
  <si>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</si>
  <si>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</si>
  <si>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</si>
  <si>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</si>
  <si>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</si>
  <si>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</si>
  <si>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</si>
  <si>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</si>
  <si>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</si>
  <si>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</si>
  <si>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</si>
  <si>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</si>
  <si>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</si>
  <si>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</si>
  <si>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</si>
  <si>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</si>
  <si>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</si>
  <si>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</si>
  <si>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</si>
  <si>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</si>
  <si>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</si>
  <si>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</si>
  <si>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</si>
  <si>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</si>
  <si>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</si>
  <si>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</si>
  <si>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</si>
  <si>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</si>
  <si>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</si>
  <si>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</si>
  <si>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</si>
  <si>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</si>
  <si>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</si>
  <si>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</si>
  <si>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</si>
  <si>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</si>
  <si>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</si>
  <si>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</si>
  <si>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</si>
  <si>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</si>
  <si>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</si>
  <si>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</si>
  <si>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</si>
  <si>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</si>
  <si>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</si>
  <si>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</si>
  <si>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</si>
  <si>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</si>
  <si>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</si>
  <si>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</si>
  <si>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</si>
  <si>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</si>
  <si>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</si>
  <si>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</si>
  <si>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</si>
  <si>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</si>
  <si>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</si>
  <si>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</si>
  <si>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</si>
  <si>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</si>
  <si>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</si>
  <si>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</si>
  <si>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</si>
  <si>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</si>
  <si>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</si>
  <si>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</si>
  <si>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</si>
  <si>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</si>
  <si>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</si>
  <si>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</si>
  <si>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</si>
  <si>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</si>
  <si>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</si>
  <si>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</si>
  <si>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</si>
  <si>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</si>
  <si>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</si>
  <si>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</si>
  <si>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</si>
  <si>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</si>
  <si>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</si>
  <si>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</si>
  <si>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</si>
  <si>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</si>
  <si>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</si>
  <si>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</si>
  <si>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</si>
  <si>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</si>
  <si>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</si>
  <si>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</si>
  <si>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</si>
  <si>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</si>
  <si>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</si>
  <si>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</si>
  <si>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</si>
  <si>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</si>
  <si>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</si>
  <si>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</si>
  <si>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</si>
  <si>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</si>
  <si>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</si>
  <si>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</si>
  <si>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</si>
  <si>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</si>
  <si>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</si>
  <si>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</si>
  <si>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</si>
  <si>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</si>
  <si>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</si>
  <si>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</si>
  <si>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</si>
  <si>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</si>
  <si>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</si>
  <si>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</si>
  <si>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</si>
  <si>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</si>
  <si>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</si>
  <si>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</si>
  <si>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</si>
  <si>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</si>
  <si>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</si>
  <si>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</si>
  <si>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</si>
  <si>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</si>
  <si>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</si>
  <si>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</si>
  <si>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</si>
  <si>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</si>
  <si>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</si>
  <si>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</si>
  <si>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</si>
  <si>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</si>
  <si>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</si>
  <si>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</si>
  <si>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</si>
  <si>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</si>
  <si>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</si>
  <si>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</si>
  <si>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</si>
  <si>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</si>
  <si>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</si>
  <si>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</si>
  <si>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</si>
  <si>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</si>
  <si>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</si>
  <si>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</si>
  <si>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</si>
  <si>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</si>
  <si>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</si>
  <si>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</si>
  <si>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</si>
  <si>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</si>
  <si>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</si>
  <si>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</si>
  <si>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</si>
  <si>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</si>
  <si>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</si>
  <si>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</si>
  <si>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</si>
  <si>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</si>
  <si>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</si>
  <si>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</si>
  <si>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</si>
  <si>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</si>
  <si>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</si>
  <si>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</si>
  <si>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</si>
  <si>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</si>
  <si>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</si>
  <si>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</si>
  <si>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</si>
  <si>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</si>
  <si>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</si>
  <si>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</si>
  <si>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</si>
  <si>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</si>
  <si>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</si>
  <si>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</si>
  <si>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</si>
  <si>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</si>
  <si>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</si>
  <si>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</si>
  <si>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</si>
  <si>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</si>
  <si>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</si>
  <si>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</si>
  <si>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</si>
  <si>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</si>
  <si>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</si>
  <si>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</si>
  <si>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</si>
  <si>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</si>
  <si>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</si>
  <si>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</si>
  <si>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</si>
  <si>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</si>
  <si>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</si>
  <si>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</si>
  <si>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</si>
  <si>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</si>
  <si>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</si>
  <si>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</si>
  <si>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</si>
  <si>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</si>
  <si>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</si>
  <si>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</si>
  <si>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</si>
  <si>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</si>
  <si>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</si>
  <si>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</si>
  <si>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</si>
  <si>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</si>
  <si>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</si>
  <si>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</si>
  <si>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</si>
  <si>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</si>
  <si>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</si>
  <si>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</si>
  <si>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</si>
  <si>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</si>
  <si>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</si>
  <si>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</si>
  <si>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</si>
  <si>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</si>
  <si>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</si>
  <si>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</si>
  <si>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</si>
  <si>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</si>
  <si>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</si>
  <si>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</si>
  <si>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</si>
  <si>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</si>
  <si>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</si>
  <si>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</si>
  <si>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</si>
  <si>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</si>
  <si>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</si>
  <si>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</si>
  <si>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</si>
  <si>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</si>
  <si>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</si>
  <si>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</si>
  <si>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</si>
  <si>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</si>
  <si>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</si>
  <si>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</si>
  <si>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</si>
  <si>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</si>
  <si>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</si>
  <si>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</si>
  <si>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</si>
  <si>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</si>
  <si>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</si>
  <si>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</si>
  <si>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</si>
  <si>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</si>
  <si>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</si>
  <si>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</si>
  <si>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</si>
  <si>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</si>
  <si>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</si>
  <si>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</si>
  <si>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</si>
  <si>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</si>
  <si>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</si>
  <si>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</si>
  <si>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</si>
  <si>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</si>
  <si>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</si>
  <si>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</si>
  <si>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</si>
  <si>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</si>
  <si>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</si>
  <si>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</si>
  <si>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</si>
  <si>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</si>
  <si>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</si>
  <si>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</si>
  <si>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</si>
  <si>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</si>
  <si>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</si>
  <si>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</si>
  <si>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</si>
  <si>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</si>
  <si>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</si>
  <si>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</si>
  <si>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</si>
  <si>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</si>
  <si>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</si>
  <si>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</si>
  <si>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</si>
  <si>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</si>
  <si>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</si>
  <si>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</si>
  <si>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</si>
  <si>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</si>
  <si>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</si>
  <si>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</si>
  <si>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</si>
  <si>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</si>
  <si>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</si>
  <si>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</si>
  <si>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</si>
  <si>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</si>
  <si>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</si>
  <si>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</si>
  <si>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</si>
  <si>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</si>
  <si>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</si>
  <si>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</si>
  <si>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</si>
  <si>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</si>
  <si>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</si>
  <si>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</si>
  <si>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</si>
  <si>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</si>
  <si>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</si>
  <si>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</si>
  <si>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</si>
  <si>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</si>
  <si>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</si>
  <si>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</si>
  <si>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</si>
  <si>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</si>
  <si>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</si>
  <si>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</si>
  <si>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</si>
  <si>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</si>
  <si>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</si>
  <si>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</si>
  <si>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</si>
  <si>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</si>
  <si>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</si>
  <si>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</si>
  <si>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</si>
  <si>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</si>
  <si>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</si>
  <si>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</si>
  <si>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</si>
  <si>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</si>
  <si>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</si>
  <si>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</si>
  <si>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</si>
  <si>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</si>
  <si>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</si>
  <si>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</si>
  <si>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</si>
  <si>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</si>
  <si>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</si>
  <si>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</si>
  <si>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</si>
  <si>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</si>
  <si>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</si>
  <si>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</si>
  <si>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</si>
  <si>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</si>
  <si>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</si>
  <si>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</si>
  <si>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</si>
  <si>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</si>
  <si>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</si>
  <si>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</si>
  <si>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</si>
  <si>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</si>
  <si>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</si>
  <si>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</si>
  <si>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</si>
  <si>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</si>
  <si>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</si>
  <si>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</si>
  <si>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</si>
  <si>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</si>
  <si>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</si>
  <si>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</si>
  <si>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</si>
  <si>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</si>
  <si>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</si>
  <si>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</si>
  <si>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</si>
  <si>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</si>
  <si>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</si>
  <si>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</si>
  <si>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</si>
  <si>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</si>
  <si>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</si>
  <si>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</si>
  <si>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</si>
  <si>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</si>
  <si>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</si>
  <si>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</si>
  <si>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</si>
  <si>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</si>
  <si>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</si>
  <si>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</si>
  <si>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</si>
  <si>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</si>
  <si>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</si>
  <si>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</si>
  <si>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</si>
  <si>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</si>
  <si>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</si>
  <si>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</si>
  <si>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</si>
  <si>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</si>
  <si>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</si>
  <si>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</si>
  <si>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</si>
  <si>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</si>
  <si>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</si>
  <si>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</si>
  <si>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</si>
  <si>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</si>
  <si>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</si>
  <si>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</si>
  <si>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</si>
  <si>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</si>
  <si>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</si>
  <si>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</si>
  <si>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</si>
  <si>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</si>
  <si>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</si>
  <si>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</si>
  <si>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</si>
  <si>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</si>
  <si>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</si>
  <si>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</si>
  <si>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</si>
  <si>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</si>
  <si>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</si>
  <si>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</si>
  <si>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</si>
  <si>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</si>
  <si>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</si>
  <si>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</si>
  <si>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</si>
  <si>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</si>
  <si>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</si>
  <si>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</si>
  <si>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</si>
  <si>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</si>
  <si>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</si>
  <si>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</si>
  <si>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</si>
  <si>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</si>
  <si>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</si>
  <si>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</si>
  <si>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</si>
  <si>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</si>
  <si>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</si>
  <si>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</si>
  <si>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</si>
  <si>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</si>
  <si>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</si>
  <si>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</si>
  <si>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</si>
  <si>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</si>
  <si>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</si>
  <si>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</si>
  <si>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</si>
  <si>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</si>
  <si>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</si>
  <si>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</si>
  <si>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</si>
  <si>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</si>
  <si>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</si>
  <si>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</si>
  <si>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</si>
  <si>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</si>
  <si>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</si>
  <si>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</si>
  <si>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</si>
  <si>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</si>
  <si>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</si>
  <si>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</si>
  <si>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</si>
  <si>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</si>
  <si>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</si>
  <si>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</si>
  <si>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</si>
  <si>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</si>
  <si>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</si>
  <si>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</si>
  <si>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</si>
  <si>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</si>
  <si>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</si>
  <si>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</si>
  <si>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</si>
  <si>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</si>
  <si>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</si>
  <si>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</si>
  <si>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</si>
  <si>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</si>
  <si>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</si>
  <si>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</si>
  <si>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</si>
  <si>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</si>
  <si>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</si>
  <si>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</si>
  <si>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</si>
  <si>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</si>
  <si>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</si>
  <si>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</si>
  <si>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</si>
  <si>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</si>
  <si>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</si>
  <si>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</si>
  <si>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</si>
  <si>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</si>
  <si>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</si>
  <si>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</si>
  <si>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</si>
  <si>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</si>
  <si>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</si>
  <si>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</si>
  <si>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</si>
  <si>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</si>
  <si>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</si>
  <si>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</si>
  <si>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</si>
  <si>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</si>
  <si>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</si>
  <si>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</si>
  <si>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</si>
  <si>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</si>
  <si>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</si>
  <si>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</si>
  <si>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</si>
  <si>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</si>
  <si>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</si>
  <si>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</si>
  <si>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</si>
  <si>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</si>
  <si>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</si>
  <si>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</si>
  <si>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</si>
  <si>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</si>
  <si>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</si>
  <si>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</si>
  <si>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</si>
  <si>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</si>
  <si>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</si>
  <si>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</si>
  <si>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</si>
  <si>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</si>
  <si>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</si>
  <si>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</si>
  <si>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</si>
  <si>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</si>
  <si>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</si>
  <si>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</si>
  <si>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</si>
  <si>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</si>
  <si>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</si>
  <si>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</si>
  <si>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</si>
  <si>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</si>
  <si>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</si>
  <si>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</si>
  <si>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</si>
  <si>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</si>
  <si>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</si>
  <si>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</si>
  <si>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</si>
  <si>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</si>
  <si>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</si>
  <si>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</si>
  <si>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</si>
  <si>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</si>
  <si>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</si>
  <si>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</si>
  <si>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</si>
  <si>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</si>
  <si>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</si>
  <si>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</si>
  <si>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</si>
  <si>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</si>
  <si>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</si>
  <si>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</si>
  <si>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</si>
  <si>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</si>
  <si>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</si>
  <si>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</si>
  <si>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</si>
  <si>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</si>
  <si>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</si>
  <si>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</si>
  <si>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</si>
  <si>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</si>
  <si>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</si>
  <si>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</si>
  <si>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</si>
  <si>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</si>
  <si>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</si>
  <si>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</si>
  <si>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</si>
  <si>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</si>
  <si>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</si>
  <si>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</si>
  <si>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</si>
  <si>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</si>
  <si>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</si>
  <si>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</si>
  <si>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</si>
  <si>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</si>
  <si>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</si>
  <si>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</si>
  <si>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</si>
  <si>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</si>
  <si>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</si>
  <si>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</si>
  <si>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</si>
  <si>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</si>
  <si>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</si>
  <si>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</si>
  <si>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</si>
  <si>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</si>
  <si>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</si>
  <si>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</si>
  <si>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</si>
  <si>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</si>
  <si>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</si>
  <si>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</si>
  <si>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</si>
  <si>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</si>
  <si>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</si>
  <si>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</si>
  <si>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</si>
  <si>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</si>
  <si>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</si>
  <si>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</si>
  <si>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</si>
  <si>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</si>
  <si>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</si>
  <si>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</si>
  <si>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</si>
  <si>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</si>
  <si>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</si>
  <si>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</si>
  <si>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</si>
  <si>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</si>
  <si>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</si>
  <si>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</si>
  <si>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</si>
  <si>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</si>
  <si>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</si>
  <si>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</si>
  <si>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</si>
  <si>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</si>
  <si>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</si>
  <si>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</si>
  <si>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</si>
  <si>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</si>
  <si>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</si>
  <si>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</si>
  <si>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</si>
  <si>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</si>
  <si>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</si>
  <si>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</si>
  <si>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</si>
  <si>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</si>
  <si>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</si>
  <si>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</si>
  <si>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</si>
  <si>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</si>
  <si>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</si>
  <si>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</si>
  <si>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</si>
  <si>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</si>
  <si>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</si>
  <si>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</si>
  <si>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</si>
  <si>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</si>
  <si>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</si>
  <si>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</si>
  <si>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</si>
  <si>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</si>
  <si>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</si>
  <si>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</si>
  <si>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</si>
  <si>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</si>
  <si>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</si>
  <si>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</si>
  <si>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</si>
  <si>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</si>
  <si>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</si>
  <si>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</si>
  <si>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</si>
  <si>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</si>
  <si>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</si>
  <si>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</si>
  <si>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</si>
  <si>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</si>
  <si>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</si>
  <si>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</si>
  <si>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</si>
  <si>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</si>
  <si>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</si>
  <si>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</si>
  <si>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</si>
  <si>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</si>
  <si>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</si>
  <si>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</si>
  <si>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</si>
  <si>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</si>
  <si>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</si>
  <si>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</si>
  <si>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</si>
  <si>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</si>
  <si>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</si>
  <si>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</si>
  <si>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</si>
  <si>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</si>
  <si>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</si>
  <si>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</si>
  <si>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</si>
  <si>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</si>
  <si>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</si>
  <si>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</si>
  <si>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</si>
  <si>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</si>
  <si>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</si>
  <si>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</si>
  <si>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</si>
  <si>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</si>
  <si>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</si>
  <si>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</si>
  <si>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</si>
  <si>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</si>
  <si>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</si>
  <si>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</si>
  <si>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</si>
  <si>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</si>
  <si>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</si>
  <si>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</si>
  <si>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</si>
  <si>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</si>
  <si>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</si>
  <si>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</si>
  <si>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</si>
  <si>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</si>
  <si>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</si>
  <si>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</si>
  <si>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</si>
  <si>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</si>
  <si>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</si>
  <si>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</si>
  <si>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</si>
  <si>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</si>
  <si>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</si>
  <si>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</si>
  <si>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</si>
  <si>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</si>
  <si>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</si>
  <si>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</si>
  <si>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</si>
  <si>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</si>
  <si>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</si>
  <si>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</si>
  <si>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</si>
  <si>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</si>
  <si>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</si>
  <si>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</si>
  <si>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</si>
  <si>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</si>
  <si>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</si>
  <si>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</si>
  <si>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</si>
  <si>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</si>
  <si>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</si>
  <si>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</si>
  <si>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</si>
  <si>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</si>
  <si>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</si>
  <si>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</si>
  <si>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</si>
  <si>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</si>
  <si>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</si>
  <si>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</si>
  <si>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</si>
  <si>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</si>
  <si>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</si>
  <si>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</si>
  <si>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</si>
  <si>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</si>
  <si>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</si>
  <si>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</si>
  <si>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</si>
  <si>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</si>
  <si>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</si>
  <si>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</si>
  <si>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</si>
  <si>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</si>
  <si>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</si>
  <si>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</si>
  <si>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</si>
  <si>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</si>
  <si>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</si>
  <si>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</si>
  <si>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</si>
  <si>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</si>
  <si>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</si>
  <si>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</si>
  <si>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</si>
  <si>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</si>
  <si>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</si>
  <si>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</si>
  <si>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</si>
  <si>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</si>
  <si>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</si>
  <si>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</si>
  <si>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</si>
  <si>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</si>
  <si>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</si>
  <si>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</si>
  <si>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</si>
  <si>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</si>
  <si>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</si>
  <si>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</si>
  <si>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</si>
  <si>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</si>
  <si>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</si>
  <si>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</si>
  <si>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</si>
  <si>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</si>
  <si>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</si>
  <si>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</si>
  <si>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</si>
  <si>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</si>
  <si>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</si>
  <si>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</si>
  <si>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</si>
  <si>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</si>
  <si>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</si>
  <si>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</si>
  <si>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</si>
  <si>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</si>
  <si>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</si>
  <si>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</si>
  <si>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</si>
  <si>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</si>
  <si>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</si>
  <si>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</si>
  <si>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</si>
  <si>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</si>
  <si>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</si>
  <si>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</si>
  <si>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</si>
  <si>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</si>
  <si>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</si>
  <si>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</si>
  <si>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</si>
  <si>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</si>
  <si>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</si>
  <si>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</si>
  <si>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</si>
  <si>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</si>
  <si>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</si>
  <si>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</si>
  <si>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</si>
  <si>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</si>
  <si>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</si>
  <si>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</si>
  <si>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</si>
  <si>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</si>
  <si>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</si>
  <si>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</si>
  <si>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</si>
  <si>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</si>
  <si>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</si>
  <si>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</si>
  <si>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</si>
  <si>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</si>
  <si>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</si>
  <si>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</si>
  <si>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</si>
  <si>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</si>
  <si>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</si>
  <si>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</si>
  <si>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</si>
  <si>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</si>
  <si>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</si>
  <si>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</si>
  <si>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</si>
  <si>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</si>
  <si>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</si>
  <si>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</si>
  <si>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</si>
  <si>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</si>
  <si>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</si>
  <si>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</si>
  <si>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</si>
  <si>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</si>
  <si>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</si>
  <si>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</si>
  <si>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</si>
  <si>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</si>
  <si>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</si>
  <si>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</si>
  <si>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</si>
  <si>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</si>
  <si>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</si>
  <si>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</si>
  <si>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</si>
  <si>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</si>
  <si>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</si>
  <si>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</si>
  <si>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</si>
  <si>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</si>
  <si>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</si>
  <si>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</si>
  <si>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</si>
  <si>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</si>
  <si>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</si>
  <si>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</si>
  <si>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</si>
  <si>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</si>
  <si>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</si>
  <si>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</si>
  <si>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</si>
  <si>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</si>
  <si>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</si>
  <si>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</si>
  <si>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</si>
  <si>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</si>
  <si>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</si>
  <si>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</si>
  <si>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</si>
  <si>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</si>
  <si>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</si>
  <si>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</si>
  <si>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</si>
  <si>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</si>
  <si>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</si>
  <si>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</si>
  <si>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</si>
  <si>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</si>
  <si>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</si>
  <si>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</si>
  <si>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</si>
  <si>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</si>
  <si>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</si>
  <si>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</si>
  <si>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</si>
  <si>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</si>
  <si>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</si>
  <si>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</si>
  <si>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</si>
  <si>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</si>
  <si>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</si>
  <si>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</si>
  <si>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</si>
  <si>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</si>
  <si>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</si>
  <si>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</si>
  <si>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</si>
  <si>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</si>
  <si>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</si>
  <si>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</si>
  <si>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</si>
  <si>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</si>
  <si>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</si>
  <si>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</si>
  <si>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</si>
  <si>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</si>
  <si>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</si>
  <si>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</si>
  <si>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</si>
  <si>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</si>
  <si>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</si>
  <si>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</si>
  <si>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</si>
  <si>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</si>
  <si>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</si>
  <si>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</si>
  <si>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</si>
  <si>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</si>
  <si>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</si>
  <si>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</si>
  <si>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</si>
  <si>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</si>
  <si>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</si>
  <si>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</si>
  <si>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</si>
  <si>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</si>
  <si>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</si>
  <si>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</si>
  <si>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</si>
  <si>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</si>
  <si>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</si>
  <si>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</si>
  <si>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</si>
  <si>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</si>
  <si>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</si>
  <si>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</si>
  <si>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</si>
  <si>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</si>
  <si>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</si>
  <si>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</si>
  <si>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</si>
  <si>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</si>
  <si>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</si>
  <si>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</si>
  <si>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</si>
  <si>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</si>
  <si>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</si>
  <si>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</si>
  <si>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</si>
  <si>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</si>
  <si>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</si>
  <si>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</si>
  <si>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</si>
  <si>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</si>
  <si>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</si>
  <si>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</si>
  <si>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</si>
  <si>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</si>
  <si>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</si>
  <si>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</si>
  <si>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</si>
  <si>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</si>
  <si>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</si>
  <si>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</si>
  <si>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</si>
  <si>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</si>
  <si>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</si>
  <si>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</si>
  <si>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</si>
  <si>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</si>
  <si>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</si>
  <si>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</si>
  <si>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</si>
  <si>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</si>
  <si>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</si>
  <si>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</si>
  <si>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</si>
  <si>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</si>
  <si>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</si>
  <si>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</si>
  <si>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</si>
  <si>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</si>
  <si>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</si>
  <si>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</si>
  <si>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</si>
  <si>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</si>
  <si>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</si>
  <si>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</si>
  <si>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</si>
  <si>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</si>
  <si>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</si>
  <si>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</si>
  <si>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</si>
  <si>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</si>
  <si>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</si>
  <si>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</si>
  <si>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</si>
  <si>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</si>
  <si>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</si>
  <si>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</si>
  <si>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</si>
  <si>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</si>
  <si>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</si>
  <si>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</si>
  <si>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</si>
  <si>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</si>
  <si>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</si>
  <si>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</si>
  <si>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</si>
  <si>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</si>
  <si>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</si>
  <si>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</si>
  <si>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</si>
  <si>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</si>
  <si>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</si>
  <si>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</si>
  <si>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</si>
  <si>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</si>
  <si>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</si>
  <si>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</si>
  <si>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</si>
  <si>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</si>
  <si>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</si>
  <si>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</si>
  <si>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</si>
  <si>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</si>
  <si>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</si>
  <si>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</si>
  <si>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</si>
  <si>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</si>
  <si>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</si>
  <si>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</si>
  <si>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</si>
  <si>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</si>
  <si>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</si>
  <si>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</si>
  <si>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</si>
  <si>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</si>
  <si>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</si>
  <si>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</si>
  <si>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</si>
  <si>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</si>
  <si>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</si>
  <si>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</si>
  <si>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</si>
  <si>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</si>
  <si>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</si>
  <si>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</si>
  <si>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</si>
  <si>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</si>
  <si>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</si>
  <si>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</si>
  <si>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</si>
  <si>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</si>
  <si>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</si>
  <si>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</si>
  <si>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</si>
  <si>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</si>
  <si>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</si>
  <si>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</si>
  <si>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</si>
  <si>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</si>
  <si>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</si>
  <si>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</si>
  <si>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</si>
  <si>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</si>
  <si>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</si>
  <si>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</si>
  <si>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</si>
  <si>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</si>
  <si>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</si>
  <si>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</si>
  <si>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</si>
  <si>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</si>
  <si>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</si>
  <si>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</si>
  <si>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</si>
  <si>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</si>
  <si>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</si>
  <si>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</si>
  <si>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</si>
  <si>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</si>
  <si>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</si>
  <si>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</si>
  <si>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</si>
  <si>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</si>
  <si>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</si>
  <si>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</si>
  <si>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</si>
  <si>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</si>
  <si>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</si>
  <si>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</si>
  <si>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</si>
  <si>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</si>
  <si>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</si>
  <si>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</si>
  <si>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</si>
  <si>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</si>
  <si>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</si>
  <si>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</si>
  <si>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</si>
  <si>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</si>
  <si>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</si>
  <si>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</si>
  <si>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</si>
  <si>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</si>
  <si>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</si>
  <si>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</si>
  <si>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</si>
  <si>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</si>
  <si>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</si>
  <si>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</si>
  <si>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</si>
  <si>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</si>
  <si>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</si>
  <si>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</si>
  <si>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</si>
  <si>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</si>
  <si>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</si>
  <si>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</si>
  <si>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</si>
  <si>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</si>
  <si>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</si>
  <si>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</si>
  <si>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</si>
  <si>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</si>
  <si>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</si>
  <si>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</si>
  <si>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</si>
  <si>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</si>
  <si>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</si>
  <si>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</si>
  <si>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</si>
  <si>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</si>
  <si>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</si>
  <si>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</si>
  <si>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</si>
  <si>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</si>
  <si>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</si>
  <si>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</si>
  <si>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</si>
  <si>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</si>
  <si>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</si>
  <si>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</si>
  <si>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</si>
  <si>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</si>
  <si>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</si>
  <si>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</si>
  <si>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</si>
  <si>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</si>
  <si>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</si>
  <si>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</si>
  <si>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</si>
  <si>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</si>
  <si>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</si>
  <si>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</si>
  <si>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</si>
  <si>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</si>
  <si>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</si>
  <si>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</si>
  <si>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</si>
  <si>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</si>
  <si>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</si>
  <si>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</si>
  <si>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</si>
  <si>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</si>
  <si>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</si>
  <si>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</si>
  <si>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</si>
  <si>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</si>
  <si>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</si>
  <si>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</si>
  <si>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</si>
  <si>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</si>
  <si>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</si>
  <si>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</si>
  <si>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</si>
  <si>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</si>
  <si>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</si>
  <si>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</si>
  <si>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</si>
  <si>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</si>
  <si>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</si>
  <si>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</si>
  <si>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</si>
  <si>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</si>
  <si>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</si>
  <si>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</si>
  <si>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</si>
  <si>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</si>
  <si>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</si>
  <si>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</si>
  <si>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</si>
  <si>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</si>
  <si>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</si>
  <si>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</si>
  <si>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</si>
  <si>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</si>
  <si>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</si>
  <si>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</si>
  <si>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</si>
  <si>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</si>
  <si>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</si>
  <si>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</si>
  <si>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</si>
  <si>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</si>
  <si>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</si>
  <si>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</si>
  <si>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</si>
  <si>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</si>
  <si>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</si>
  <si>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</si>
  <si>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</si>
  <si>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</si>
  <si>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</si>
  <si>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</si>
  <si>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</si>
  <si>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</si>
  <si>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</si>
  <si>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</si>
  <si>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</si>
  <si>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</si>
  <si>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</si>
  <si>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</si>
  <si>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</si>
  <si>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</si>
  <si>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</si>
  <si>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</si>
  <si>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</si>
  <si>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</si>
  <si>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</si>
  <si>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</si>
  <si>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</si>
  <si>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</si>
  <si>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</si>
  <si>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</si>
  <si>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</si>
  <si>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</si>
  <si>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</si>
  <si>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</si>
  <si>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</si>
  <si>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</si>
  <si>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</si>
  <si>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</si>
  <si>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</si>
  <si>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</si>
  <si>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</si>
  <si>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</si>
  <si>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</si>
  <si>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</si>
  <si>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</si>
  <si>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</si>
  <si>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</si>
  <si>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</si>
  <si>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</si>
  <si>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</si>
  <si>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</si>
  <si>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</si>
  <si>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</si>
  <si>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</si>
  <si>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</si>
  <si>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</si>
  <si>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</si>
  <si>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</si>
  <si>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</si>
  <si>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</si>
  <si>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</si>
  <si>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</si>
  <si>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</si>
  <si>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</si>
  <si>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</si>
  <si>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</si>
  <si>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</si>
  <si>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</si>
  <si>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</si>
  <si>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</si>
  <si>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</si>
  <si>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</si>
  <si>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</si>
  <si>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</si>
  <si>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</si>
  <si>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</si>
  <si>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</si>
  <si>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</si>
  <si>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</si>
  <si>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</si>
  <si>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</si>
  <si>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</si>
  <si>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</si>
  <si>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</si>
  <si>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</si>
  <si>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</si>
  <si>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</si>
  <si>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</si>
  <si>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</si>
  <si>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</si>
  <si>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</si>
  <si>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</si>
  <si>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</si>
  <si>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</si>
  <si>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</si>
  <si>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</si>
  <si>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</si>
  <si>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</si>
  <si>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</si>
  <si>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</si>
  <si>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</si>
  <si>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</si>
  <si>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</si>
  <si>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</si>
  <si>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</si>
  <si>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</si>
  <si>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</si>
  <si>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</si>
  <si>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</si>
  <si>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</si>
  <si>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</si>
  <si>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</si>
  <si>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</si>
  <si>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</si>
  <si>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</si>
  <si>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</si>
  <si>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</si>
  <si>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</si>
  <si>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</si>
  <si>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</si>
  <si>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</si>
  <si>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</si>
  <si>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</si>
  <si>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</si>
  <si>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</si>
  <si>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</si>
  <si>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</si>
  <si>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</si>
  <si>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</si>
  <si>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</si>
  <si>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</si>
  <si>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</si>
  <si>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</si>
  <si>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</si>
  <si>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</si>
  <si>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</si>
  <si>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</si>
  <si>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</si>
  <si>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</si>
  <si>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</si>
  <si>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</si>
  <si>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</si>
  <si>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</si>
  <si>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</si>
  <si>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</si>
  <si>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</si>
  <si>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</si>
  <si>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</si>
  <si>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</si>
  <si>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</si>
  <si>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</si>
  <si>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</si>
  <si>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</si>
  <si>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</si>
  <si>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</si>
  <si>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</si>
  <si>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</si>
  <si>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</si>
  <si>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</si>
  <si>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</si>
  <si>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</si>
  <si>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</si>
  <si>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</si>
  <si>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</si>
  <si>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</si>
  <si>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</si>
  <si>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</si>
  <si>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</si>
  <si>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</si>
  <si>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</si>
  <si>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</si>
  <si>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</si>
  <si>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</si>
  <si>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</si>
  <si>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</si>
  <si>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</si>
  <si>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</si>
  <si>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</si>
  <si>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</si>
  <si>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</si>
  <si>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</si>
  <si>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</si>
  <si>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</si>
  <si>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</si>
  <si>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</si>
  <si>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</si>
  <si>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</si>
  <si>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</si>
  <si>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</si>
  <si>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</si>
  <si>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</si>
  <si>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</si>
  <si>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</si>
  <si>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</si>
  <si>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</si>
  <si>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</si>
  <si>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</si>
  <si>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</si>
  <si>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</si>
  <si>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</si>
  <si>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</si>
  <si>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</si>
  <si>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</si>
  <si>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</si>
  <si>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</si>
  <si>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</si>
  <si>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</si>
  <si>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</si>
  <si>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</si>
  <si>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</si>
  <si>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</si>
  <si>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</si>
  <si>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</si>
  <si>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</si>
  <si>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</si>
  <si>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</si>
  <si>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</si>
  <si>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</si>
  <si>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</si>
  <si>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</si>
  <si>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</si>
  <si>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</si>
  <si>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</si>
  <si>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</si>
  <si>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</si>
  <si>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</si>
  <si>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</si>
  <si>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</si>
  <si>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</si>
  <si>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</si>
  <si>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</si>
  <si>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</si>
  <si>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</si>
  <si>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</si>
  <si>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</si>
  <si>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</si>
  <si>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</si>
  <si>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</si>
  <si>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</si>
  <si>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</si>
  <si>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</si>
  <si>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</si>
  <si>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</si>
  <si>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</si>
  <si>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</si>
  <si>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</si>
  <si>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</si>
  <si>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</si>
  <si>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</si>
  <si>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</si>
  <si>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</si>
  <si>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</si>
  <si>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</si>
  <si>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</si>
  <si>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</si>
  <si>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</si>
  <si>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</si>
  <si>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</si>
  <si>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</si>
  <si>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</si>
  <si>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</si>
  <si>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</si>
  <si>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</si>
  <si>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</si>
  <si>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</si>
  <si>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</si>
  <si>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</si>
  <si>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</si>
  <si>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</si>
  <si>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</si>
  <si>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</si>
  <si>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</si>
  <si>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</si>
  <si>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</si>
  <si>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</si>
  <si>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</si>
  <si>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</si>
  <si>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</si>
  <si>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</si>
  <si>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</si>
  <si>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</si>
  <si>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</si>
  <si>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</si>
  <si>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</si>
  <si>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</si>
  <si>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</si>
  <si>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</si>
  <si>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</si>
  <si>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</si>
  <si>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</si>
  <si>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</si>
  <si>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</si>
  <si>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</si>
  <si>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</si>
  <si>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</si>
  <si>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</si>
  <si>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</si>
  <si>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</si>
  <si>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</si>
  <si>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</si>
  <si>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</si>
  <si>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</si>
  <si>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</si>
  <si>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</si>
  <si>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</si>
  <si>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</si>
  <si>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</si>
  <si>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</si>
  <si>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</si>
  <si>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</si>
  <si>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</si>
  <si>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</si>
  <si>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</si>
  <si>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</si>
  <si>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</si>
  <si>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</si>
  <si>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</si>
  <si>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</si>
  <si>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</si>
  <si>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</si>
  <si>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</si>
  <si>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</si>
  <si>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</si>
  <si>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</si>
  <si>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</si>
  <si>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</si>
  <si>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</si>
  <si>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</si>
  <si>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</si>
  <si>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</si>
  <si>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</si>
  <si>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</si>
  <si>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</si>
  <si>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</si>
  <si>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</si>
  <si>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</si>
  <si>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</si>
  <si>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</si>
  <si>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</si>
  <si>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</si>
  <si>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</si>
  <si>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</si>
  <si>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</si>
  <si>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</si>
  <si>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</si>
  <si>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</si>
  <si>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</si>
  <si>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</si>
  <si>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</si>
  <si>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</si>
  <si>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</si>
  <si>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</si>
  <si>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</si>
  <si>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</si>
  <si>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</si>
  <si>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</si>
  <si>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</si>
  <si>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</si>
  <si>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</si>
  <si>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</si>
  <si>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</si>
  <si>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</si>
  <si>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</si>
  <si>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</si>
  <si>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</si>
  <si>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</si>
  <si>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</si>
  <si>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</si>
  <si>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</si>
  <si>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</si>
  <si>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</si>
  <si>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</si>
  <si>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</si>
  <si>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</si>
  <si>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</si>
  <si>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</si>
  <si>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</si>
  <si>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</si>
  <si>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</si>
  <si>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</si>
  <si>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</si>
  <si>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</si>
  <si>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</si>
  <si>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</si>
  <si>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</si>
  <si>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</si>
  <si>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</si>
  <si>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</si>
  <si>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</si>
  <si>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</si>
  <si>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</si>
  <si>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</si>
  <si>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</si>
  <si>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</si>
  <si>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</si>
  <si>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</si>
  <si>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</si>
  <si>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</si>
  <si>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</si>
  <si>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</si>
  <si>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</si>
  <si>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</si>
  <si>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</si>
  <si>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</si>
  <si>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</si>
  <si>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</si>
  <si>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</si>
  <si>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</si>
  <si>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</si>
  <si>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</si>
  <si>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</si>
  <si>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</si>
  <si>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</si>
  <si>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</si>
  <si>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</si>
  <si>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</si>
  <si>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</si>
  <si>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</si>
  <si>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</si>
  <si>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</si>
  <si>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</si>
  <si>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</si>
  <si>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</si>
  <si>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</si>
  <si>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</si>
  <si>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</si>
  <si>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</si>
  <si>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</si>
  <si>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</si>
  <si>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</si>
  <si>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</si>
  <si>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</si>
  <si>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</si>
  <si>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</si>
  <si>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</si>
  <si>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</si>
  <si>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</si>
  <si>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</si>
  <si>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</si>
  <si>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</si>
  <si>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</si>
  <si>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</si>
  <si>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</si>
  <si>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</si>
  <si>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</si>
  <si>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</si>
  <si>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</si>
  <si>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</si>
  <si>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</si>
  <si>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</si>
  <si>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</si>
  <si>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</si>
  <si>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</si>
  <si>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</si>
  <si>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</si>
  <si>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</si>
  <si>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</si>
  <si>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</si>
  <si>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</si>
  <si>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</si>
  <si>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</si>
  <si>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</si>
  <si>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</si>
  <si>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</si>
  <si>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</si>
  <si>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</si>
  <si>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</si>
  <si>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</si>
  <si>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</si>
  <si>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</si>
  <si>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</si>
  <si>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</si>
  <si>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</si>
  <si>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</si>
  <si>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</si>
  <si>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</si>
  <si>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</si>
  <si>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</si>
  <si>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</si>
  <si>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</si>
  <si>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</si>
  <si>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</si>
  <si>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</si>
  <si>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</si>
  <si>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</si>
  <si>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</si>
  <si>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</si>
  <si>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</si>
  <si>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</si>
  <si>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</si>
  <si>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</si>
  <si>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</si>
  <si>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</si>
  <si>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</si>
  <si>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</si>
  <si>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</si>
  <si>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</si>
  <si>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</si>
  <si>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</si>
  <si>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</si>
  <si>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</si>
  <si>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</si>
  <si>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</si>
  <si>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</si>
  <si>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</si>
  <si>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</si>
  <si>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</si>
  <si>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</si>
  <si>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</si>
  <si>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</si>
  <si>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</si>
  <si>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</si>
  <si>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</si>
  <si>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</si>
  <si>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</si>
  <si>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</si>
  <si>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</si>
  <si>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</si>
  <si>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</si>
  <si>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</si>
  <si>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</si>
  <si>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</si>
  <si>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</si>
  <si>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</si>
  <si>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</si>
  <si>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</si>
  <si>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</si>
  <si>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</si>
  <si>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</si>
  <si>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</si>
  <si>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</si>
  <si>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</si>
  <si>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</si>
  <si>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</si>
  <si>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</si>
  <si>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</si>
  <si>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</si>
  <si>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</si>
  <si>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</si>
  <si>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</si>
  <si>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</si>
  <si>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</si>
  <si>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</si>
  <si>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</si>
  <si>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</si>
  <si>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</si>
  <si>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</si>
  <si>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</si>
  <si>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</si>
  <si>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</si>
  <si>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</si>
  <si>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</si>
  <si>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</si>
  <si>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</si>
  <si>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</si>
  <si>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</si>
  <si>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</si>
  <si>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</si>
  <si>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</si>
  <si>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</si>
  <si>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</si>
  <si>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</si>
  <si>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</si>
  <si>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</si>
  <si>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</si>
  <si>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</si>
  <si>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</si>
  <si>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</si>
  <si>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</si>
  <si>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</si>
  <si>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</si>
  <si>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</si>
  <si>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</si>
  <si>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</si>
  <si>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</si>
  <si>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</si>
  <si>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</si>
  <si>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</si>
  <si>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</si>
  <si>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</si>
  <si>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</si>
  <si>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</si>
  <si>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</si>
  <si>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</si>
  <si>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</si>
  <si>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</si>
  <si>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</si>
  <si>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</si>
  <si>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</si>
  <si>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</si>
  <si>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</si>
  <si>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</si>
  <si>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</si>
  <si>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</si>
  <si>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</si>
  <si>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</si>
  <si>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</si>
  <si>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</si>
  <si>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</si>
  <si>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</si>
  <si>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</si>
  <si>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</si>
  <si>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</si>
  <si>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</si>
  <si>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</si>
  <si>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</si>
  <si>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</si>
  <si>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</si>
  <si>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</si>
  <si>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</si>
  <si>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</si>
  <si>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</si>
  <si>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</si>
  <si>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</si>
  <si>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</si>
  <si>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</si>
  <si>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</si>
  <si>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</si>
  <si>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</si>
  <si>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</si>
  <si>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</si>
  <si>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</si>
  <si>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</si>
  <si>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</si>
  <si>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</si>
  <si>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</si>
  <si>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</si>
  <si>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</si>
  <si>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</si>
  <si>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</si>
  <si>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</si>
  <si>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</si>
  <si>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</si>
  <si>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</si>
  <si>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</si>
  <si>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</si>
  <si>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</si>
  <si>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</si>
  <si>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</si>
  <si>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</si>
  <si>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</si>
  <si>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</si>
  <si>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</si>
  <si>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</si>
  <si>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</si>
  <si>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</si>
  <si>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</si>
  <si>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</si>
  <si>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</si>
  <si>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</si>
  <si>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</si>
  <si>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</si>
  <si>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</si>
  <si>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</si>
  <si>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</si>
  <si>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</si>
  <si>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</si>
  <si>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</si>
  <si>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</si>
  <si>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</si>
  <si>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</si>
  <si>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</si>
  <si>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</si>
  <si>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</si>
  <si>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</si>
  <si>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</si>
  <si>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</si>
  <si>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</si>
  <si>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</si>
  <si>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</si>
  <si>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</si>
  <si>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</si>
  <si>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</si>
  <si>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</si>
  <si>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</si>
  <si>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</si>
  <si>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</si>
  <si>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</si>
  <si>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</si>
  <si>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</si>
  <si>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</si>
  <si>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</si>
  <si>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</si>
  <si>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</si>
  <si>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</si>
  <si>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</si>
  <si>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</si>
  <si>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</si>
  <si>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</si>
  <si>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</si>
  <si>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</si>
  <si>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</si>
  <si>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</si>
  <si>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</si>
  <si>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</si>
  <si>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</si>
  <si>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</si>
  <si>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</si>
  <si>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</si>
  <si>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</si>
  <si>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</si>
  <si>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</si>
  <si>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</si>
  <si>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</si>
  <si>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</si>
  <si>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</si>
  <si>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</si>
  <si>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</si>
  <si>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</si>
  <si>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</si>
  <si>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</si>
  <si>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</si>
  <si>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</si>
  <si>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</si>
  <si>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</si>
  <si>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</si>
  <si>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</si>
  <si>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</si>
  <si>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</si>
  <si>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</si>
  <si>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</si>
  <si>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</si>
  <si>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</si>
  <si>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</si>
  <si>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</si>
  <si>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</si>
  <si>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</si>
  <si>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</si>
  <si>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</si>
  <si>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</si>
  <si>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</si>
  <si>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</si>
  <si>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</si>
  <si>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</si>
  <si>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</si>
  <si>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</si>
  <si>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</si>
  <si>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</si>
  <si>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</si>
  <si>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</si>
  <si>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</si>
  <si>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</si>
  <si>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</si>
  <si>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</si>
  <si>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</si>
  <si>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</si>
  <si>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</si>
  <si>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</si>
  <si>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</si>
  <si>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</si>
  <si>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</si>
  <si>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</si>
  <si>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</si>
  <si>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</si>
  <si>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</si>
  <si>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</si>
  <si>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</si>
  <si>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</si>
  <si>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</si>
  <si>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</si>
  <si>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</si>
  <si>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</si>
  <si>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</si>
  <si>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</si>
  <si>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</si>
  <si>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</si>
  <si>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</si>
  <si>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</si>
  <si>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</si>
  <si>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</si>
  <si>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</si>
  <si>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</si>
  <si>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</si>
  <si>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</si>
  <si>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</si>
  <si>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</si>
  <si>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</si>
  <si>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</si>
  <si>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</si>
  <si>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</si>
  <si>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</si>
  <si>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</si>
  <si>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</si>
  <si>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</si>
  <si>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</si>
  <si>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</si>
  <si>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</si>
  <si>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</si>
  <si>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</si>
  <si>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</si>
  <si>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</si>
  <si>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</si>
  <si>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</si>
  <si>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</si>
  <si>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</si>
  <si>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</si>
  <si>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</si>
  <si>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</si>
  <si>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</si>
  <si>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</si>
  <si>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</si>
  <si>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</si>
  <si>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</si>
  <si>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</si>
  <si>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</si>
  <si>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</si>
  <si>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</si>
  <si>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</si>
  <si>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</si>
  <si>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</si>
  <si>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</si>
  <si>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</si>
  <si>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</si>
  <si>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</si>
  <si>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</si>
  <si>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</si>
  <si>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</si>
  <si>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</si>
  <si>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</si>
  <si>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</si>
  <si>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</si>
  <si>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</si>
  <si>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</si>
  <si>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</si>
  <si>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</si>
  <si>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</si>
  <si>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</si>
  <si>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</si>
  <si>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</si>
  <si>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</si>
  <si>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</si>
  <si>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</si>
  <si>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</si>
  <si>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</si>
  <si>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</si>
  <si>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</si>
  <si>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</si>
  <si>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</si>
  <si>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</si>
  <si>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</si>
  <si>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</si>
  <si>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</si>
  <si>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</si>
  <si>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</si>
  <si>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</si>
  <si>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</si>
  <si>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</si>
  <si>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</si>
  <si>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</si>
  <si>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</si>
  <si>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</si>
  <si>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</si>
  <si>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</si>
  <si>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</si>
  <si>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</si>
  <si>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</si>
  <si>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</si>
  <si>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</si>
  <si>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</si>
  <si>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</si>
  <si>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</si>
  <si>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</si>
  <si>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</si>
  <si>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</si>
  <si>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</si>
  <si>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</si>
  <si>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</si>
  <si>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</si>
  <si>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</si>
  <si>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</si>
  <si>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</si>
  <si>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</si>
  <si>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</si>
  <si>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</si>
  <si>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</si>
  <si>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</si>
  <si>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</si>
  <si>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</si>
  <si>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</si>
  <si>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</si>
  <si>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</si>
  <si>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</si>
  <si>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</si>
  <si>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</si>
  <si>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</si>
  <si>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</si>
  <si>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</si>
  <si>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</si>
  <si>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</si>
  <si>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</si>
  <si>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</si>
  <si>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</si>
  <si>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</si>
  <si>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</si>
  <si>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</si>
  <si>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</si>
  <si>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</si>
  <si>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</si>
  <si>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</si>
  <si>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</si>
  <si>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</si>
  <si>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</si>
  <si>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</si>
  <si>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</si>
  <si>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</si>
  <si>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</si>
  <si>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</si>
  <si>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</si>
  <si>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</si>
  <si>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</si>
  <si>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</si>
  <si>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</si>
  <si>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</si>
  <si>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</si>
  <si>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</si>
  <si>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</si>
  <si>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</si>
  <si>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</si>
  <si>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</si>
  <si>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</si>
  <si>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</si>
  <si>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</si>
  <si>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</si>
  <si>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</si>
  <si>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</si>
  <si>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</si>
  <si>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</si>
  <si>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</si>
  <si>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</si>
  <si>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</si>
  <si>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</si>
  <si>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</si>
  <si>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</si>
  <si>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</si>
  <si>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</si>
  <si>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</si>
  <si>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</si>
  <si>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</si>
  <si>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</si>
  <si>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</si>
  <si>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</si>
  <si>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</si>
  <si>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</si>
  <si>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</si>
  <si>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</si>
  <si>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</si>
  <si>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</si>
  <si>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</si>
  <si>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</si>
  <si>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</si>
  <si>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</si>
  <si>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</si>
  <si>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</si>
  <si>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</si>
  <si>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</si>
  <si>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</si>
  <si>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</si>
  <si>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</si>
  <si>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</si>
  <si>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</si>
  <si>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</si>
  <si>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</si>
  <si>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</si>
  <si>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</si>
  <si>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</si>
  <si>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</si>
  <si>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</si>
  <si>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</si>
  <si>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</si>
  <si>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</si>
  <si>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</si>
  <si>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</si>
  <si>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</si>
  <si>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</si>
  <si>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</si>
  <si>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</si>
  <si>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</si>
  <si>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</si>
  <si>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</si>
  <si>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</si>
  <si>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</si>
  <si>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</si>
  <si>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</si>
  <si>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</si>
  <si>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</si>
  <si>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</si>
  <si>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</si>
  <si>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</si>
  <si>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</si>
  <si>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</si>
  <si>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</si>
  <si>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</si>
  <si>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</si>
  <si>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</si>
  <si>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</si>
  <si>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</si>
  <si>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</si>
  <si>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</si>
  <si>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</si>
  <si>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</si>
  <si>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</si>
  <si>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</si>
  <si>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</si>
  <si>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</si>
  <si>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</si>
  <si>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</si>
  <si>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</si>
  <si>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</si>
  <si>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</si>
  <si>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</si>
  <si>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</si>
  <si>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</si>
  <si>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</si>
  <si>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</si>
  <si>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</si>
  <si>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</si>
  <si>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</si>
  <si>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</si>
  <si>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</si>
  <si>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</si>
  <si>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</si>
  <si>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</si>
  <si>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</si>
  <si>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</si>
  <si>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</si>
  <si>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</si>
  <si>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</si>
  <si>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</si>
  <si>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</si>
  <si>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</si>
  <si>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</si>
  <si>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</si>
  <si>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</si>
  <si>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</si>
  <si>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</si>
  <si>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</si>
  <si>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</si>
  <si>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</si>
  <si>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</si>
  <si>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</si>
  <si>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</si>
  <si>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</si>
  <si>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</si>
  <si>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</si>
  <si>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</si>
  <si>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</si>
  <si>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</si>
  <si>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</si>
  <si>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</si>
  <si>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</si>
  <si>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</si>
  <si>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</si>
  <si>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</si>
  <si>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</si>
  <si>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</si>
  <si>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</si>
  <si>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</si>
  <si>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</si>
  <si>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</si>
  <si>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</si>
  <si>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</si>
  <si>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</si>
  <si>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</si>
  <si>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</si>
  <si>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</si>
  <si>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</si>
  <si>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</si>
  <si>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</si>
  <si>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</si>
  <si>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</si>
  <si>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</si>
  <si>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</si>
  <si>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</si>
  <si>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</si>
  <si>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</si>
  <si>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</si>
  <si>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</si>
  <si>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</si>
  <si>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</si>
  <si>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</si>
  <si>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</si>
  <si>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</si>
  <si>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</si>
  <si>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</si>
  <si>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</si>
  <si>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</si>
  <si>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</si>
  <si>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</si>
  <si>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</si>
  <si>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</si>
  <si>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</si>
  <si>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</si>
  <si>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</si>
  <si>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</si>
  <si>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</si>
  <si>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</si>
  <si>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</si>
  <si>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</si>
  <si>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</si>
  <si>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</si>
  <si>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</si>
  <si>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</si>
  <si>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</si>
  <si>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</si>
  <si>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</si>
  <si>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</si>
  <si>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</si>
  <si>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</si>
  <si>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</si>
  <si>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</si>
  <si>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</si>
  <si>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</si>
  <si>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</si>
  <si>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</si>
  <si>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</si>
  <si>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</si>
  <si>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</si>
  <si>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</si>
  <si>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</si>
  <si>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</si>
  <si>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</si>
  <si>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</si>
  <si>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</si>
  <si>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</si>
  <si>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</si>
  <si>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</si>
  <si>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</si>
  <si>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</si>
  <si>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</si>
  <si>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</si>
  <si>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</si>
  <si>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</si>
  <si>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</si>
  <si>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</si>
  <si>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</si>
  <si>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</si>
  <si>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</si>
  <si>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</si>
  <si>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</si>
  <si>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</si>
  <si>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</si>
  <si>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</si>
  <si>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</si>
  <si>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</si>
  <si>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</si>
  <si>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</si>
  <si>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</si>
  <si>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</si>
  <si>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</si>
  <si>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</si>
  <si>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</si>
  <si>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</si>
  <si>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</si>
  <si>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</si>
  <si>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</si>
  <si>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</si>
  <si>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</si>
  <si>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</si>
  <si>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</si>
  <si>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</si>
  <si>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</si>
  <si>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</si>
  <si>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</si>
  <si>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</si>
  <si>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</si>
  <si>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</si>
  <si>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</si>
  <si>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</si>
  <si>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</si>
  <si>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</si>
  <si>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</si>
  <si>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</si>
  <si>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</si>
  <si>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</si>
  <si>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</si>
  <si>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</si>
  <si>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</si>
  <si>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</si>
  <si>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</si>
  <si>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</si>
  <si>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</si>
  <si>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</si>
  <si>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</si>
  <si>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</si>
  <si>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</si>
  <si>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</si>
  <si>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</si>
  <si>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</si>
  <si>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</si>
  <si>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</si>
  <si>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</si>
  <si>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</si>
  <si>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</si>
  <si>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</si>
  <si>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</si>
  <si>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</si>
  <si>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</si>
  <si>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</si>
  <si>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</si>
  <si>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</si>
  <si>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</si>
  <si>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</si>
  <si>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</si>
  <si>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</si>
  <si>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</si>
  <si>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</si>
  <si>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</si>
  <si>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</si>
  <si>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</si>
  <si>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</si>
  <si>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</si>
  <si>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</si>
  <si>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</si>
  <si>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</si>
  <si>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</si>
  <si>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</si>
  <si>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</si>
  <si>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</si>
  <si>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</si>
  <si>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</si>
  <si>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</si>
  <si>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</si>
  <si>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</si>
  <si>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</si>
  <si>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</si>
  <si>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</si>
  <si>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</si>
  <si>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</si>
  <si>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</si>
  <si>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</si>
  <si>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</si>
  <si>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</si>
  <si>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</si>
  <si>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</si>
  <si>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</si>
  <si>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</si>
  <si>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</si>
  <si>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</si>
  <si>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</si>
  <si>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</si>
  <si>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</si>
  <si>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</si>
  <si>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</si>
  <si>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</si>
  <si>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</si>
  <si>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</si>
  <si>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</si>
  <si>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</si>
  <si>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</si>
  <si>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</si>
  <si>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</si>
  <si>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</si>
  <si>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</si>
  <si>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</si>
  <si>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</si>
  <si>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</si>
  <si>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</si>
  <si>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</si>
  <si>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</si>
  <si>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</si>
  <si>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</si>
  <si>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</si>
  <si>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</si>
  <si>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</si>
  <si>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</si>
  <si>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</si>
  <si>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</si>
  <si>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</si>
  <si>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</si>
  <si>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</si>
  <si>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</si>
  <si>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</si>
  <si>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</si>
  <si>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</si>
  <si>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</si>
  <si>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</si>
  <si>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</si>
  <si>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</si>
  <si>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</si>
  <si>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</si>
  <si>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</si>
  <si>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</si>
  <si>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</si>
  <si>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</si>
  <si>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</si>
  <si>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</si>
  <si>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</si>
  <si>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</si>
  <si>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</si>
  <si>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</si>
  <si>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</si>
  <si>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</si>
  <si>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</si>
  <si>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</si>
  <si>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</si>
  <si>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</si>
  <si>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</si>
  <si>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</si>
  <si>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</si>
  <si>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</si>
  <si>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</si>
  <si>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</si>
  <si>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</si>
  <si>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</si>
  <si>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</si>
  <si>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</si>
  <si>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</si>
  <si>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</si>
  <si>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</si>
  <si>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</si>
  <si>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</si>
  <si>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</si>
  <si>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</si>
  <si>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</si>
  <si>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</si>
  <si>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</si>
  <si>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</si>
  <si>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</si>
  <si>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</si>
  <si>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</si>
  <si>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</si>
  <si>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</si>
  <si>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</si>
  <si>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</si>
  <si>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</si>
  <si>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</si>
  <si>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</si>
  <si>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</si>
  <si>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</si>
  <si>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</si>
  <si>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</si>
  <si>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</si>
  <si>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</si>
  <si>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</si>
  <si>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</si>
  <si>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</si>
  <si>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</si>
  <si>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</si>
  <si>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</si>
  <si>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</si>
  <si>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</si>
  <si>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</si>
  <si>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</si>
  <si>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</si>
  <si>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</si>
  <si>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</si>
  <si>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</si>
  <si>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</si>
  <si>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</si>
  <si>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</si>
  <si>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</si>
  <si>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</si>
  <si>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</si>
  <si>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</si>
  <si>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</si>
  <si>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</si>
  <si>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</si>
  <si>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</si>
  <si>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</si>
  <si>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</si>
  <si>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</si>
  <si>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</si>
  <si>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</si>
  <si>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</si>
  <si>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</si>
  <si>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</si>
  <si>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</si>
  <si>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</si>
  <si>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</si>
  <si>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</si>
  <si>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</si>
  <si>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</si>
  <si>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</si>
  <si>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</si>
  <si>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</si>
  <si>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</si>
  <si>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</si>
  <si>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</si>
  <si>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</si>
  <si>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</si>
  <si>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</si>
  <si>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</si>
  <si>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</si>
  <si>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</si>
  <si>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</si>
  <si>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</si>
  <si>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</si>
  <si>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</si>
  <si>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</si>
  <si>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</si>
  <si>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</si>
  <si>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</si>
  <si>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</si>
  <si>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</si>
  <si>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</si>
  <si>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</si>
  <si>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</si>
  <si>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</si>
  <si>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</si>
  <si>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</si>
  <si>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</si>
  <si>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</si>
  <si>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</si>
  <si>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</si>
  <si>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</si>
  <si>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</si>
  <si>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</si>
  <si>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</si>
  <si>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</si>
  <si>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</si>
  <si>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</si>
  <si>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</si>
  <si>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</si>
  <si>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</si>
  <si>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</si>
  <si>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</si>
  <si>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</si>
  <si>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</si>
  <si>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</si>
  <si>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</si>
  <si>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</si>
  <si>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</si>
  <si>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</si>
  <si>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</si>
  <si>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</si>
  <si>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</si>
  <si>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</si>
  <si>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</si>
  <si>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</si>
  <si>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</si>
  <si>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</si>
  <si>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</si>
  <si>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</si>
  <si>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</si>
  <si>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</si>
  <si>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</si>
  <si>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</si>
  <si>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</si>
  <si>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</si>
  <si>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</si>
  <si>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</si>
  <si>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</si>
  <si>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</si>
  <si>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</si>
  <si>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</si>
  <si>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</si>
  <si>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</si>
  <si>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</si>
  <si>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</si>
  <si>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</si>
  <si>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</si>
  <si>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</si>
  <si>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</si>
  <si>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</si>
  <si>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</si>
  <si>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</si>
  <si>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</si>
  <si>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</si>
  <si>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</si>
  <si>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</si>
  <si>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</si>
  <si>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</si>
  <si>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</si>
  <si>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</si>
  <si>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</si>
  <si>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</si>
  <si>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</si>
  <si>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</si>
  <si>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</si>
  <si>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</si>
  <si>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</si>
  <si>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</si>
  <si>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</si>
  <si>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</si>
  <si>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</si>
  <si>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</si>
  <si>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</si>
  <si>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</si>
  <si>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</si>
  <si>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</si>
  <si>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</si>
  <si>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</si>
  <si>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</si>
  <si>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</si>
  <si>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</si>
  <si>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</si>
  <si>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</si>
  <si>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</si>
  <si>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</si>
  <si>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</si>
  <si>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</si>
  <si>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</si>
  <si>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</si>
  <si>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</si>
  <si>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</si>
  <si>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</si>
  <si>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</si>
  <si>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</si>
  <si>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</si>
  <si>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</si>
  <si>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</si>
  <si>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</si>
  <si>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</si>
  <si>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</si>
  <si>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</si>
  <si>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</si>
  <si>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</si>
  <si>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</si>
  <si>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</si>
  <si>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</si>
  <si>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</si>
  <si>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</si>
  <si>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</si>
  <si>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</si>
  <si>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</si>
  <si>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</si>
  <si>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</si>
  <si>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</si>
  <si>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</si>
  <si>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</si>
  <si>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</si>
  <si>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</si>
  <si>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</si>
  <si>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</si>
  <si>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</si>
  <si>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</si>
  <si>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</si>
  <si>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</si>
  <si>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</si>
  <si>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</si>
  <si>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</si>
  <si>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</si>
  <si>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</si>
  <si>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</si>
  <si>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</si>
  <si>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</si>
  <si>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</si>
  <si>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</si>
  <si>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</si>
  <si>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</si>
  <si>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</si>
  <si>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</si>
  <si>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</si>
  <si>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</si>
  <si>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</si>
  <si>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</si>
  <si>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</si>
  <si>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</si>
  <si>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</si>
  <si>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</si>
  <si>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</si>
  <si>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</si>
  <si>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</si>
  <si>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</si>
  <si>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</si>
  <si>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</si>
  <si>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</si>
  <si>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</si>
  <si>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</si>
  <si>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</si>
  <si>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</si>
  <si>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</si>
  <si>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</si>
  <si>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</si>
  <si>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</si>
  <si>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</si>
  <si>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</si>
  <si>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</si>
  <si>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</si>
  <si>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</si>
  <si>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</si>
  <si>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</si>
  <si>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</si>
  <si>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</si>
  <si>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</si>
  <si>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</si>
  <si>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</si>
  <si>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</si>
  <si>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</si>
  <si>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</si>
  <si>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</si>
  <si>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</si>
  <si>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</si>
  <si>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</si>
  <si>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</si>
  <si>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</si>
  <si>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</si>
  <si>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</si>
  <si>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</si>
  <si>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</si>
  <si>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</si>
  <si>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</si>
  <si>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</si>
  <si>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</si>
  <si>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</si>
  <si>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</si>
  <si>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</si>
  <si>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</si>
  <si>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</si>
  <si>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</si>
  <si>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</si>
  <si>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</si>
  <si>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</si>
  <si>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</si>
  <si>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</si>
  <si>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</si>
  <si>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</si>
  <si>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</si>
  <si>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</si>
  <si>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</si>
  <si>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</si>
  <si>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</si>
  <si>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</si>
  <si>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</si>
  <si>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</si>
  <si>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</si>
  <si>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</si>
  <si>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</si>
  <si>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</si>
  <si>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</si>
  <si>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</si>
  <si>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</si>
  <si>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</si>
  <si>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</si>
  <si>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</si>
  <si>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</si>
  <si>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</si>
  <si>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</si>
  <si>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</si>
  <si>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</si>
  <si>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</si>
  <si>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</si>
  <si>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</si>
  <si>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</si>
  <si>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</si>
  <si>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</si>
  <si>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</si>
  <si>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</si>
  <si>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</si>
  <si>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</si>
  <si>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</si>
  <si>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</si>
  <si>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</si>
  <si>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</si>
  <si>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</si>
  <si>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</si>
  <si>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</si>
  <si>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</si>
  <si>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</si>
  <si>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</si>
  <si>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</si>
  <si>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</si>
  <si>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</si>
  <si>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</si>
  <si>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</si>
  <si>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</si>
  <si>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</si>
  <si>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</si>
  <si>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</si>
  <si>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</si>
  <si>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</si>
  <si>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</si>
  <si>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</si>
  <si>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</si>
  <si>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</si>
  <si>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</si>
  <si>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</si>
  <si>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</si>
  <si>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</si>
  <si>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</si>
  <si>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</si>
  <si>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</si>
  <si>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</si>
  <si>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</si>
  <si>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</si>
  <si>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</si>
  <si>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</si>
  <si>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</si>
  <si>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</si>
  <si>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</si>
  <si>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</si>
  <si>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</si>
  <si>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</si>
  <si>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</si>
  <si>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</si>
  <si>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</si>
  <si>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</si>
  <si>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</si>
  <si>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</si>
  <si>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</si>
  <si>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</si>
  <si>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</si>
  <si>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</si>
  <si>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</si>
  <si>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</si>
  <si>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</si>
  <si>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</si>
  <si>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</si>
  <si>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</si>
  <si>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</si>
  <si>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</si>
  <si>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</si>
  <si>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</si>
  <si>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</si>
  <si>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</si>
  <si>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</si>
  <si>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</si>
  <si>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</si>
  <si>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</si>
  <si>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</si>
  <si>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</si>
  <si>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</si>
  <si>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</si>
  <si>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</si>
  <si>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</si>
  <si>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</si>
  <si>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</si>
  <si>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</si>
  <si>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</si>
  <si>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</si>
  <si>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</si>
  <si>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</si>
  <si>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</si>
  <si>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</si>
  <si>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</si>
  <si>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</si>
  <si>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</si>
  <si>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</si>
  <si>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</si>
  <si>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</si>
  <si>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</si>
  <si>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</si>
  <si>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</si>
  <si>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</si>
  <si>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</si>
  <si>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</si>
  <si>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</si>
  <si>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</si>
  <si>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</si>
  <si>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</si>
  <si>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</si>
  <si>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</si>
  <si>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</si>
  <si>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</si>
  <si>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</si>
  <si>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</si>
  <si>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</si>
  <si>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</si>
  <si>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</si>
  <si>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</si>
  <si>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</si>
  <si>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</si>
  <si>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</si>
  <si>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</si>
  <si>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</si>
  <si>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</si>
  <si>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</si>
  <si>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</si>
  <si>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</si>
  <si>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</si>
  <si>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</si>
  <si>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</si>
  <si>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</si>
  <si>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</si>
  <si>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</si>
  <si>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</si>
  <si>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</si>
  <si>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</si>
  <si>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</si>
  <si>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</si>
  <si>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</si>
  <si>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</si>
  <si>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</si>
  <si>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</si>
  <si>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</si>
  <si>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</si>
  <si>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</si>
  <si>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</si>
  <si>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</si>
  <si>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</si>
  <si>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</si>
  <si>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</si>
  <si>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</si>
  <si>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</si>
  <si>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</si>
  <si>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</si>
  <si>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</si>
  <si>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</si>
  <si>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</si>
  <si>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</si>
  <si>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</si>
  <si>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</si>
  <si>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</si>
  <si>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</si>
  <si>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</si>
  <si>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</si>
  <si>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</si>
  <si>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</si>
  <si>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</si>
  <si>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</si>
  <si>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</si>
  <si>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</si>
  <si>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</si>
  <si>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</si>
  <si>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</si>
  <si>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</si>
  <si>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</si>
  <si>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</si>
  <si>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</si>
  <si>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</si>
  <si>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</si>
  <si>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</si>
  <si>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</si>
  <si>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</si>
  <si>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</si>
  <si>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</si>
  <si>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</si>
  <si>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</si>
  <si>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</si>
  <si>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</si>
  <si>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</si>
  <si>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</si>
  <si>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</si>
  <si>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</si>
  <si>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</si>
  <si>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</si>
  <si>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</si>
  <si>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</si>
  <si>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</si>
  <si>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</si>
  <si>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</si>
  <si>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</si>
  <si>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</si>
  <si>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</si>
  <si>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</si>
  <si>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</si>
  <si>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</si>
  <si>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</si>
  <si>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</si>
  <si>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</si>
  <si>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</si>
  <si>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</si>
  <si>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</si>
  <si>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</si>
  <si>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</si>
  <si>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</si>
  <si>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</si>
  <si>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</si>
  <si>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</si>
  <si>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</si>
  <si>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</si>
  <si>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</si>
  <si>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</si>
  <si>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</si>
  <si>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</si>
  <si>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</si>
  <si>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</si>
  <si>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</si>
  <si>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</si>
  <si>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</si>
  <si>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</si>
  <si>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</si>
  <si>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</si>
  <si>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</si>
  <si>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</si>
  <si>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</si>
  <si>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</si>
  <si>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</si>
  <si>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</si>
  <si>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</si>
  <si>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</si>
  <si>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</si>
  <si>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</si>
  <si>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</si>
  <si>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</si>
  <si>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</si>
  <si>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</si>
  <si>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</si>
  <si>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</si>
  <si>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</si>
  <si>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</si>
  <si>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</si>
  <si>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</si>
  <si>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</si>
  <si>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</si>
  <si>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</si>
  <si>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</si>
  <si>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</si>
  <si>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</si>
  <si>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</si>
  <si>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</si>
  <si>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</si>
  <si>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</si>
  <si>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</si>
  <si>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</si>
  <si>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</si>
  <si>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</si>
  <si>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</si>
  <si>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</si>
  <si>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</si>
  <si>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</si>
  <si>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</si>
  <si>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</si>
  <si>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</si>
  <si>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</si>
  <si>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</si>
  <si>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</si>
  <si>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</si>
  <si>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</si>
  <si>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</si>
  <si>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</si>
  <si>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</si>
  <si>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</si>
  <si>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</si>
  <si>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</si>
  <si>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</si>
  <si>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</si>
  <si>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</si>
  <si>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</si>
  <si>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</si>
  <si>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</si>
  <si>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</si>
  <si>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</si>
  <si>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</si>
  <si>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</si>
  <si>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</si>
  <si>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</si>
  <si>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</si>
  <si>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</si>
  <si>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</si>
  <si>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</si>
  <si>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</si>
  <si>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</si>
  <si>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</si>
  <si>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</si>
  <si>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</si>
  <si>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</si>
  <si>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</si>
  <si>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</si>
  <si>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</si>
  <si>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</si>
  <si>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</si>
  <si>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</si>
  <si>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</si>
  <si>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</si>
  <si>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</si>
  <si>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</si>
  <si>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</si>
  <si>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</si>
  <si>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</si>
  <si>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</si>
  <si>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</si>
  <si>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</si>
  <si>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</si>
  <si>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</si>
  <si>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</si>
  <si>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</si>
  <si>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</si>
  <si>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</si>
  <si>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</si>
  <si>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</si>
  <si>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</si>
  <si>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</si>
  <si>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</si>
  <si>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</si>
  <si>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</si>
  <si>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</si>
  <si>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</si>
  <si>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</si>
  <si>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</si>
  <si>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</si>
  <si>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</si>
  <si>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</si>
  <si>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</si>
  <si>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</si>
  <si>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</si>
  <si>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</si>
  <si>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</si>
  <si>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</si>
  <si>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</si>
  <si>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</si>
  <si>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</si>
  <si>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</si>
  <si>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</si>
  <si>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</si>
  <si>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</si>
  <si>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</si>
  <si>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</si>
  <si>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</si>
  <si>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</si>
  <si>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</si>
  <si>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</si>
  <si>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</si>
  <si>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</si>
  <si>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</si>
  <si>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</si>
  <si>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</si>
  <si>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</si>
  <si>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</si>
  <si>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</si>
  <si>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</si>
  <si>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</si>
  <si>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</si>
  <si>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</si>
  <si>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</si>
  <si>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</si>
  <si>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</si>
  <si>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</si>
  <si>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</si>
  <si>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</si>
  <si>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</si>
  <si>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</si>
  <si>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</si>
  <si>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</si>
  <si>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</si>
  <si>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</si>
  <si>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</si>
  <si>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</si>
  <si>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</si>
  <si>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</si>
  <si>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</si>
  <si>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</si>
  <si>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</si>
  <si>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</si>
  <si>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</si>
  <si>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</si>
  <si>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</si>
  <si>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</si>
  <si>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</si>
  <si>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</si>
  <si>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</si>
  <si>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</si>
  <si>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</si>
  <si>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</si>
  <si>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</si>
  <si>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</si>
  <si>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</si>
  <si>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</si>
  <si>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</si>
  <si>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</si>
  <si>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</si>
  <si>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</si>
  <si>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</si>
  <si>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</si>
  <si>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</si>
  <si>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</si>
  <si>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</si>
  <si>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</si>
  <si>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</si>
  <si>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</si>
  <si>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</si>
  <si>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</si>
  <si>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</si>
  <si>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</si>
  <si>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</si>
  <si>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</si>
  <si>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</si>
  <si>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</si>
  <si>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</si>
  <si>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</si>
  <si>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</si>
  <si>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</si>
  <si>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</si>
  <si>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</si>
  <si>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</si>
  <si>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</si>
  <si>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</si>
  <si>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</si>
  <si>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</si>
  <si>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</si>
  <si>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</si>
  <si>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</si>
  <si>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</si>
  <si>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</si>
  <si>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</si>
  <si>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</si>
  <si>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</si>
  <si>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</si>
  <si>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</si>
  <si>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</si>
  <si>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</si>
  <si>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</si>
  <si>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</si>
  <si>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</si>
  <si>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</si>
  <si>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</si>
  <si>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</si>
  <si>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</si>
  <si>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</si>
  <si>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</si>
  <si>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</si>
  <si>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</si>
  <si>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</si>
  <si>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</si>
  <si>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</si>
  <si>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</si>
  <si>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</si>
  <si>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</si>
  <si>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</si>
  <si>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</si>
  <si>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</si>
  <si>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</si>
  <si>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</si>
  <si>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</si>
  <si>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</si>
  <si>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</si>
  <si>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</si>
  <si>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</si>
  <si>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</si>
  <si>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</si>
  <si>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</si>
  <si>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</si>
  <si>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</si>
  <si>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</si>
  <si>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</si>
  <si>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</si>
  <si>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</si>
  <si>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</si>
  <si>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</si>
  <si>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</si>
  <si>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</si>
  <si>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</si>
  <si>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</si>
  <si>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</si>
  <si>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</si>
  <si>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</si>
  <si>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</si>
  <si>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</si>
  <si>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</si>
  <si>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</si>
  <si>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</si>
  <si>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</si>
  <si>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</si>
  <si>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</si>
  <si>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</si>
  <si>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</si>
  <si>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</si>
  <si>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</si>
  <si>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</si>
  <si>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</si>
  <si>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</si>
  <si>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</si>
  <si>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</si>
  <si>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</si>
  <si>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</si>
  <si>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</si>
  <si>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</si>
  <si>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</si>
  <si>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</si>
  <si>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</si>
  <si>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</si>
  <si>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</si>
  <si>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</si>
  <si>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</si>
  <si>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</si>
  <si>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</si>
  <si>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</si>
  <si>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</si>
  <si>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</si>
  <si>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</si>
  <si>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</si>
  <si>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</si>
  <si>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</si>
  <si>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</si>
  <si>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</si>
  <si>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</si>
  <si>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</si>
  <si>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</si>
  <si>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</si>
  <si>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</si>
  <si>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</si>
  <si>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</si>
  <si>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</si>
  <si>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</si>
  <si>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</si>
  <si>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</si>
  <si>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</si>
  <si>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</si>
  <si>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</si>
  <si>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</si>
  <si>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</si>
  <si>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</si>
  <si>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</si>
  <si>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</si>
  <si>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</si>
  <si>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</si>
  <si>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</si>
  <si>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</si>
  <si>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</si>
  <si>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</si>
  <si>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</si>
  <si>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</si>
  <si>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</si>
  <si>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</si>
  <si>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</si>
  <si>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</si>
  <si>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</si>
  <si>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</si>
  <si>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</si>
  <si>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</si>
  <si>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</si>
  <si>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</si>
  <si>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</si>
  <si>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</si>
  <si>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</si>
  <si>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</si>
  <si>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</si>
  <si>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</si>
  <si>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</si>
  <si>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</si>
  <si>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</si>
  <si>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</si>
  <si>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</si>
  <si>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</si>
  <si>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</si>
  <si>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</si>
  <si>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</si>
  <si>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</si>
  <si>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</si>
  <si>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</si>
  <si>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</si>
  <si>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</si>
  <si>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</si>
  <si>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</si>
  <si>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</si>
  <si>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</si>
  <si>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</si>
  <si>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</si>
  <si>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</si>
  <si>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</si>
  <si>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</si>
  <si>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</si>
  <si>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</si>
  <si>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</si>
  <si>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</si>
  <si>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</si>
  <si>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</si>
  <si>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</si>
  <si>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</si>
  <si>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</si>
  <si>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</si>
  <si>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</si>
  <si>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</si>
  <si>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</si>
  <si>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</si>
  <si>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</si>
  <si>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</si>
  <si>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</si>
  <si>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</si>
  <si>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</si>
  <si>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</si>
  <si>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</si>
  <si>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</si>
  <si>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</si>
  <si>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</si>
  <si>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</si>
  <si>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</si>
  <si>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</si>
  <si>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</si>
  <si>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</si>
  <si>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</si>
  <si>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</si>
  <si>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</si>
  <si>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</si>
  <si>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</si>
  <si>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</si>
  <si>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</si>
  <si>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</si>
  <si>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</si>
  <si>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</si>
  <si>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</si>
  <si>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</si>
  <si>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</si>
  <si>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</si>
  <si>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</si>
  <si>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</si>
  <si>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</si>
  <si>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</si>
  <si>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</si>
  <si>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</si>
  <si>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</si>
  <si>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</si>
  <si>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</si>
  <si>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</si>
  <si>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</si>
  <si>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</si>
  <si>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</si>
  <si>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</si>
  <si>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</si>
  <si>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</si>
  <si>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</si>
  <si>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</si>
  <si>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</si>
  <si>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</si>
  <si>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</si>
  <si>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</si>
  <si>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</si>
  <si>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</si>
  <si>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</si>
  <si>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</si>
  <si>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</si>
  <si>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</si>
  <si>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</si>
  <si>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</si>
  <si>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</si>
  <si>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</si>
  <si>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</si>
  <si>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</si>
  <si>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</si>
  <si>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</si>
  <si>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</si>
  <si>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</si>
  <si>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</si>
  <si>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</si>
  <si>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</si>
  <si>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</si>
  <si>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</si>
  <si>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</si>
  <si>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</si>
  <si>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</si>
  <si>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</si>
  <si>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</si>
  <si>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</si>
  <si>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</si>
  <si>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</si>
  <si>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</si>
  <si>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</si>
  <si>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</si>
  <si>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</si>
  <si>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</si>
  <si>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</si>
  <si>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</si>
  <si>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</si>
  <si>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</si>
  <si>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</si>
  <si>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</si>
  <si>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</si>
  <si>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</si>
  <si>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</si>
  <si>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</si>
  <si>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</si>
  <si>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</si>
  <si>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</si>
  <si>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</si>
  <si>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</si>
  <si>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</si>
  <si>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</si>
  <si>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</si>
  <si>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</si>
  <si>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</si>
  <si>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</si>
  <si>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</si>
  <si>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</si>
  <si>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</si>
  <si>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</si>
  <si>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</si>
  <si>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</si>
  <si>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</si>
  <si>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</si>
  <si>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</si>
  <si>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</si>
  <si>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</si>
  <si>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</si>
  <si>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</si>
  <si>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</si>
  <si>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</si>
  <si>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</si>
  <si>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</si>
  <si>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</si>
  <si>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</si>
  <si>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</si>
  <si>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</si>
  <si>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</si>
  <si>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</si>
  <si>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</si>
  <si>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</si>
  <si>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</si>
  <si>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</si>
  <si>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</si>
  <si>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</si>
  <si>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</si>
  <si>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</si>
  <si>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</si>
  <si>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</si>
  <si>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</si>
  <si>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</si>
  <si>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</si>
  <si>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</si>
  <si>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</si>
  <si>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</si>
  <si>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</si>
  <si>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</si>
  <si>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</si>
  <si>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</si>
  <si>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</si>
  <si>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</si>
  <si>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</si>
  <si>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</si>
  <si>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</si>
  <si>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</si>
  <si>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</si>
  <si>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</si>
  <si>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</si>
  <si>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</si>
  <si>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</si>
  <si>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</si>
  <si>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</si>
  <si>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</si>
  <si>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</si>
  <si>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</si>
  <si>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</si>
  <si>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</si>
  <si>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</si>
  <si>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</si>
  <si>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</si>
  <si>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</si>
  <si>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</si>
  <si>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</si>
  <si>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</si>
  <si>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</si>
  <si>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</si>
  <si>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</si>
  <si>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</si>
  <si>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</si>
  <si>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</si>
  <si>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</si>
  <si>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</si>
  <si>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</si>
  <si>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</si>
  <si>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</si>
  <si>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</si>
  <si>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</si>
  <si>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</si>
  <si>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</si>
  <si>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</si>
  <si>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</si>
  <si>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</si>
  <si>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</si>
  <si>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</si>
  <si>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</si>
  <si>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</si>
  <si>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</si>
  <si>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</si>
  <si>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</si>
  <si>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</si>
  <si>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</si>
  <si>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</si>
  <si>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</si>
  <si>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</si>
  <si>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</si>
  <si>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</si>
  <si>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</si>
  <si>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</si>
  <si>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</si>
  <si>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</si>
  <si>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</si>
  <si>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</si>
  <si>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</si>
  <si>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</si>
  <si>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</si>
  <si>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</si>
  <si>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</si>
  <si>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</si>
  <si>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</si>
  <si>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</si>
  <si>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</si>
  <si>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</si>
  <si>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</si>
  <si>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</si>
  <si>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</si>
  <si>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</si>
  <si>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</si>
  <si>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</si>
  <si>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</si>
  <si>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</si>
  <si>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</si>
  <si>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</si>
  <si>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</si>
  <si>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</si>
  <si>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</si>
  <si>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</si>
  <si>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</si>
  <si>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</si>
  <si>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</si>
  <si>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</si>
  <si>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</si>
  <si>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</si>
  <si>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</si>
  <si>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</si>
  <si>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</si>
  <si>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</si>
  <si>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</si>
  <si>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</si>
  <si>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</si>
  <si>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</si>
  <si>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</si>
  <si>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</si>
  <si>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</si>
  <si>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</si>
  <si>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</si>
  <si>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</si>
  <si>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</si>
  <si>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</si>
  <si>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</si>
  <si>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</si>
  <si>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</si>
  <si>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</si>
  <si>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</si>
  <si>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</si>
  <si>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</si>
  <si>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</si>
  <si>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</si>
  <si>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</si>
  <si>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</si>
  <si>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</si>
  <si>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</si>
  <si>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</si>
  <si>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</si>
  <si>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</si>
  <si>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</si>
  <si>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</si>
  <si>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</si>
  <si>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</si>
  <si>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</si>
  <si>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</si>
  <si>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</si>
  <si>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</si>
  <si>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</si>
  <si>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</si>
  <si>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</si>
  <si>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</si>
  <si>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</si>
  <si>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</si>
  <si>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</si>
  <si>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</si>
  <si>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</si>
  <si>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</si>
  <si>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</si>
  <si>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</si>
  <si>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</si>
  <si>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</si>
  <si>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</si>
  <si>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</si>
  <si>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</si>
  <si>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</si>
  <si>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</si>
  <si>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</si>
  <si>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</si>
  <si>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</si>
  <si>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</si>
  <si>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</si>
  <si>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</si>
  <si>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</si>
  <si>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</si>
  <si>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</si>
  <si>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</si>
  <si>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</si>
  <si>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</si>
  <si>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</si>
  <si>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</si>
  <si>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</si>
  <si>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</si>
  <si>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</si>
  <si>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</si>
  <si>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</si>
  <si>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</si>
  <si>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</si>
  <si>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</si>
  <si>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</si>
  <si>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</si>
  <si>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</si>
  <si>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</si>
  <si>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</si>
  <si>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</si>
  <si>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</si>
  <si>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</si>
  <si>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</si>
  <si>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</si>
  <si>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</si>
  <si>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</si>
  <si>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</si>
  <si>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</si>
  <si>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</si>
  <si>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</si>
  <si>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</si>
  <si>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</si>
  <si>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</si>
  <si>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</si>
  <si>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</si>
  <si>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</si>
  <si>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</si>
  <si>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</si>
  <si>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</si>
  <si>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</si>
  <si>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</si>
  <si>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</si>
  <si>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</si>
  <si>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</si>
  <si>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</si>
  <si>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</si>
  <si>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</si>
  <si>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</si>
  <si>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</si>
  <si>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</si>
  <si>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</si>
  <si>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</si>
  <si>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</si>
  <si>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</si>
  <si>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</si>
  <si>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</si>
  <si>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</si>
  <si>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</si>
  <si>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</si>
  <si>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</si>
  <si>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</si>
  <si>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</si>
  <si>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</si>
  <si>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</si>
  <si>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</si>
  <si>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</si>
  <si>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</si>
  <si>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</si>
  <si>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</si>
  <si>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</si>
  <si>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</si>
  <si>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</si>
  <si>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</si>
  <si>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</si>
  <si>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</si>
  <si>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</si>
  <si>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</si>
  <si>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</si>
  <si>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</si>
  <si>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</si>
  <si>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</si>
  <si>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</si>
  <si>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</si>
  <si>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</si>
  <si>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</si>
  <si>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</si>
  <si>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</si>
  <si>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</si>
  <si>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</si>
  <si>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</si>
  <si>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</si>
  <si>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</si>
  <si>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</si>
  <si>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</si>
  <si>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</si>
  <si>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</si>
  <si>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</si>
  <si>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</si>
  <si>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</si>
  <si>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</si>
  <si>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</si>
  <si>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</si>
  <si>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</si>
  <si>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</si>
  <si>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</si>
  <si>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</si>
  <si>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</si>
  <si>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</si>
  <si>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</si>
  <si>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</si>
  <si>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</si>
  <si>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</si>
  <si>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</si>
  <si>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</si>
  <si>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</si>
  <si>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</si>
  <si>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</si>
  <si>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</si>
  <si>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</si>
  <si>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</si>
  <si>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</si>
  <si>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</si>
  <si>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</si>
  <si>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</si>
  <si>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</si>
  <si>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</si>
  <si>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</si>
  <si>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</si>
  <si>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</si>
  <si>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</si>
  <si>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</si>
  <si>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</si>
  <si>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</si>
  <si>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</si>
  <si>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</si>
  <si>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</si>
  <si>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</si>
  <si>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</si>
  <si>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</si>
  <si>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</si>
  <si>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</si>
  <si>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</si>
  <si>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</si>
  <si>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</si>
  <si>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</si>
  <si>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</si>
  <si>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</si>
  <si>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</si>
  <si>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</si>
  <si>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</si>
  <si>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</si>
  <si>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</si>
  <si>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</si>
  <si>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</si>
  <si>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</si>
  <si>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</si>
  <si>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</si>
  <si>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</si>
  <si>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</si>
  <si>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</si>
  <si>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</si>
  <si>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</si>
  <si>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</si>
  <si>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</si>
  <si>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</si>
  <si>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</si>
  <si>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</si>
  <si>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</si>
  <si>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</si>
  <si>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</si>
  <si>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</si>
  <si>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</si>
  <si>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</si>
  <si>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</si>
  <si>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</si>
  <si>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</si>
  <si>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</si>
  <si>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</si>
  <si>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</si>
  <si>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</si>
  <si>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</si>
  <si>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</si>
  <si>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</si>
  <si>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</si>
  <si>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</si>
  <si>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</si>
  <si>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</si>
  <si>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</si>
  <si>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</si>
  <si>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</si>
  <si>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</si>
  <si>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</si>
  <si>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</si>
  <si>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</si>
  <si>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</si>
  <si>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</si>
  <si>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</si>
  <si>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</si>
  <si>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</si>
  <si>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</si>
  <si>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</si>
  <si>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</si>
  <si>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</si>
  <si>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</si>
  <si>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</si>
  <si>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</si>
  <si>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</si>
  <si>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</si>
  <si>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</si>
  <si>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</si>
  <si>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</si>
  <si>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</si>
  <si>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</si>
  <si>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</si>
  <si>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</si>
  <si>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</si>
  <si>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</si>
  <si>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</si>
  <si>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</si>
  <si>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</si>
  <si>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</si>
  <si>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</si>
  <si>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</si>
  <si>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</si>
  <si>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</si>
  <si>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</si>
  <si>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</si>
  <si>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</si>
  <si>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</si>
  <si>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</si>
  <si>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</si>
  <si>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</si>
  <si>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</si>
  <si>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</si>
  <si>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</si>
  <si>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</si>
  <si>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</si>
  <si>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</si>
  <si>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</si>
  <si>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</si>
  <si>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</si>
  <si>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</si>
  <si>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</si>
  <si>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</si>
  <si>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</si>
  <si>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</si>
  <si>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</si>
  <si>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</si>
  <si>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</si>
  <si>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</si>
  <si>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</si>
  <si>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</si>
  <si>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</si>
  <si>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</si>
  <si>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</si>
  <si>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</si>
  <si>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</si>
  <si>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</si>
  <si>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</si>
  <si>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</si>
  <si>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</si>
  <si>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</si>
  <si>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</si>
  <si>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</si>
  <si>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</si>
  <si>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</si>
  <si>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</si>
  <si>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</si>
  <si>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</si>
  <si>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</si>
  <si>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</si>
  <si>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</si>
  <si>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</si>
  <si>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</si>
  <si>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</si>
  <si>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</si>
  <si>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</si>
  <si>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</si>
  <si>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</si>
  <si>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</si>
  <si>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</si>
  <si>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</si>
  <si>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</si>
  <si>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</si>
  <si>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</si>
  <si>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</si>
  <si>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</si>
  <si>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</si>
  <si>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</si>
  <si>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</si>
  <si>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</si>
  <si>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</si>
  <si>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</si>
  <si>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</si>
  <si>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</si>
  <si>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</si>
  <si>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</si>
  <si>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</si>
  <si>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</si>
  <si>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</si>
  <si>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</si>
  <si>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</si>
  <si>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</si>
  <si>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</si>
  <si>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</si>
  <si>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</si>
  <si>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</si>
  <si>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</si>
  <si>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</si>
  <si>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</si>
  <si>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</si>
  <si>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</si>
  <si>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</si>
  <si>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</si>
  <si>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</si>
  <si>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</si>
  <si>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</si>
  <si>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</si>
  <si>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</si>
  <si>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</si>
  <si>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</si>
  <si>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</si>
  <si>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</si>
  <si>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</si>
  <si>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</si>
  <si>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</si>
  <si>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</si>
  <si>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</si>
  <si>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</si>
  <si>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</si>
  <si>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</si>
  <si>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</si>
  <si>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</si>
  <si>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</si>
  <si>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</si>
  <si>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</si>
  <si>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</si>
  <si>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</si>
  <si>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</si>
  <si>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</si>
  <si>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</si>
  <si>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</si>
  <si>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</si>
  <si>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</si>
  <si>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</si>
  <si>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</si>
  <si>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</si>
  <si>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</si>
  <si>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</si>
  <si>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</si>
  <si>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</si>
  <si>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</si>
  <si>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</si>
  <si>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</si>
  <si>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</si>
  <si>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</si>
  <si>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</si>
  <si>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</si>
  <si>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</si>
  <si>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</si>
  <si>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</si>
  <si>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</si>
  <si>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</si>
  <si>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</si>
  <si>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</si>
  <si>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</si>
  <si>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</si>
  <si>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</si>
  <si>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</si>
  <si>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</si>
  <si>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</si>
  <si>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</si>
  <si>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</si>
  <si>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</si>
  <si>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</si>
  <si>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</si>
  <si>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</si>
  <si>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</si>
  <si>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</si>
  <si>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</si>
  <si>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</si>
  <si>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</si>
  <si>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</si>
  <si>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</si>
  <si>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</si>
  <si>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</si>
  <si>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</si>
  <si>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</si>
  <si>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</si>
  <si>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</si>
  <si>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</si>
  <si>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</si>
  <si>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</si>
  <si>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</si>
  <si>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</si>
  <si>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</si>
  <si>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</si>
  <si>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</si>
  <si>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</si>
  <si>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</si>
  <si>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</si>
  <si>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</si>
  <si>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</si>
  <si>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</si>
  <si>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</si>
  <si>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</si>
  <si>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</si>
  <si>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</si>
  <si>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</si>
  <si>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</si>
  <si>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</si>
  <si>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</si>
  <si>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</si>
  <si>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</si>
  <si>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</si>
  <si>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</si>
  <si>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</si>
  <si>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</si>
  <si>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</si>
  <si>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</si>
  <si>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</si>
  <si>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</si>
  <si>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</si>
  <si>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</si>
  <si>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</si>
  <si>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</si>
  <si>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</si>
  <si>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</si>
  <si>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</si>
  <si>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</si>
  <si>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</si>
  <si>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</si>
  <si>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</si>
  <si>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</si>
  <si>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</si>
  <si>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</si>
  <si>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</si>
  <si>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</si>
  <si>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</si>
  <si>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</si>
  <si>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</si>
  <si>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</si>
  <si>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</si>
  <si>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</si>
  <si>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</si>
  <si>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</si>
  <si>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</si>
  <si>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</si>
  <si>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</si>
  <si>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</si>
  <si>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</si>
  <si>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</si>
  <si>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</si>
  <si>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</si>
  <si>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</si>
  <si>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</si>
  <si>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</si>
  <si>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</si>
  <si>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</si>
  <si>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</si>
  <si>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</si>
  <si>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</si>
  <si>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</si>
  <si>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</si>
  <si>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</si>
  <si>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</si>
  <si>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</si>
  <si>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</si>
  <si>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</si>
  <si>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</si>
  <si>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</si>
  <si>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</si>
  <si>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</si>
  <si>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</si>
  <si>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</si>
  <si>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</si>
  <si>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</si>
  <si>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</si>
  <si>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</si>
  <si>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</si>
  <si>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</si>
  <si>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</si>
  <si>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</si>
  <si>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</si>
  <si>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</si>
  <si>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</si>
  <si>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</si>
  <si>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</si>
  <si>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</si>
  <si>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</si>
  <si>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</si>
  <si>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</si>
  <si>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</si>
  <si>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</si>
  <si>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</si>
  <si>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</si>
  <si>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</si>
  <si>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</si>
  <si>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</si>
  <si>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</si>
  <si>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</si>
  <si>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</si>
  <si>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</si>
  <si>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</si>
  <si>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</si>
  <si>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</si>
  <si>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</si>
  <si>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</si>
  <si>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</si>
  <si>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</si>
  <si>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</si>
  <si>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</si>
  <si>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</si>
  <si>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</si>
  <si>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</si>
  <si>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</si>
  <si>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</si>
  <si>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</si>
  <si>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</si>
  <si>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</si>
  <si>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</si>
  <si>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</si>
  <si>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</si>
  <si>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</si>
  <si>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</si>
  <si>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</si>
  <si>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</si>
  <si>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</si>
  <si>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</si>
  <si>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</si>
  <si>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</si>
  <si>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</si>
  <si>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</si>
  <si>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</si>
  <si>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</si>
  <si>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</si>
  <si>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</si>
  <si>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</si>
  <si>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</si>
  <si>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</si>
  <si>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</si>
  <si>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</si>
  <si>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</si>
  <si>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</si>
  <si>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</si>
  <si>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</si>
  <si>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</si>
  <si>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</si>
  <si>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</si>
  <si>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</si>
  <si>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</si>
  <si>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</si>
  <si>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</si>
  <si>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</si>
  <si>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</si>
  <si>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</si>
  <si>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</si>
  <si>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</si>
  <si>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</si>
  <si>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</si>
  <si>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</si>
  <si>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</si>
  <si>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</si>
  <si>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</si>
  <si>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</si>
  <si>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</si>
  <si>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</si>
  <si>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</si>
  <si>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</si>
  <si>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</si>
  <si>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</si>
  <si>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</si>
  <si>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</si>
  <si>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</si>
  <si>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</si>
  <si>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</si>
  <si>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</si>
  <si>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</si>
  <si>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</si>
  <si>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</si>
  <si>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</si>
  <si>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</si>
  <si>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</si>
  <si>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</si>
  <si>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</si>
  <si>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</si>
  <si>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</si>
  <si>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</si>
  <si>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</si>
  <si>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</si>
  <si>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</si>
  <si>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</si>
  <si>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</si>
  <si>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</si>
  <si>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</si>
  <si>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</si>
  <si>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</si>
  <si>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</si>
  <si>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</si>
  <si>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</si>
  <si>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</si>
  <si>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</si>
  <si>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</si>
  <si>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</si>
  <si>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</si>
  <si>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</si>
  <si>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</si>
  <si>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</si>
  <si>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</si>
  <si>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</si>
  <si>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</si>
  <si>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</si>
  <si>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</si>
  <si>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</si>
  <si>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</si>
  <si>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</si>
  <si>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</si>
  <si>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</si>
  <si>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</si>
  <si>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</si>
  <si>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</si>
  <si>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</si>
  <si>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</si>
  <si>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</si>
  <si>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</si>
  <si>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</si>
  <si>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</si>
  <si>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</si>
  <si>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</si>
  <si>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</si>
  <si>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</si>
  <si>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</si>
  <si>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</si>
  <si>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</si>
  <si>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</si>
  <si>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</si>
  <si>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</si>
  <si>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</si>
  <si>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</si>
  <si>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</si>
  <si>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</si>
  <si>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</si>
  <si>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</si>
  <si>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</si>
  <si>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</si>
  <si>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</si>
  <si>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</si>
  <si>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</si>
  <si>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</si>
  <si>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</si>
  <si>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</si>
  <si>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</si>
  <si>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</si>
  <si>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</si>
  <si>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</si>
  <si>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</si>
  <si>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</si>
  <si>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</si>
  <si>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</si>
  <si>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</si>
  <si>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</si>
  <si>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</si>
  <si>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</si>
  <si>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</si>
  <si>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</si>
  <si>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</si>
  <si>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</si>
  <si>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</si>
  <si>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</si>
  <si>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</si>
  <si>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</si>
  <si>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</si>
  <si>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</si>
  <si>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</si>
  <si>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</si>
  <si>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</si>
  <si>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</si>
  <si>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</si>
  <si>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</si>
  <si>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</si>
  <si>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</si>
  <si>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</si>
  <si>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</si>
  <si>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</si>
  <si>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</si>
  <si>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</si>
  <si>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</si>
  <si>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</si>
  <si>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</si>
  <si>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</si>
  <si>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</si>
  <si>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</si>
  <si>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</si>
  <si>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</si>
  <si>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</si>
  <si>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</si>
  <si>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</si>
  <si>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</si>
  <si>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</si>
  <si>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</si>
  <si>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</si>
  <si>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</si>
  <si>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</si>
  <si>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</si>
  <si>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</si>
  <si>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</si>
  <si>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</si>
  <si>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</si>
  <si>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</si>
  <si>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</si>
  <si>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</si>
  <si>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</si>
  <si>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</si>
  <si>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</si>
  <si>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</si>
  <si>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</si>
  <si>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</si>
  <si>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</si>
  <si>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</si>
  <si>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</si>
  <si>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</si>
  <si>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</si>
  <si>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</si>
  <si>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</si>
  <si>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</si>
  <si>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</si>
  <si>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</si>
  <si>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</si>
  <si>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</si>
  <si>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</si>
  <si>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</si>
  <si>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</si>
  <si>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</si>
  <si>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</si>
  <si>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</si>
  <si>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</si>
  <si>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</si>
  <si>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</si>
  <si>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</si>
  <si>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</si>
  <si>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</si>
  <si>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</si>
  <si>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</si>
  <si>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</si>
  <si>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</si>
  <si>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</si>
  <si>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</si>
  <si>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</si>
  <si>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</si>
  <si>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</si>
  <si>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</si>
  <si>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</si>
  <si>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</si>
  <si>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</si>
  <si>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</si>
  <si>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</si>
  <si>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</si>
  <si>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</si>
  <si>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</si>
  <si>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</si>
  <si>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</si>
  <si>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</si>
  <si>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</si>
  <si>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</si>
  <si>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</si>
  <si>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</si>
  <si>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</si>
  <si>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</si>
  <si>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</si>
  <si>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</si>
  <si>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</si>
  <si>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</si>
  <si>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</si>
  <si>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</si>
  <si>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</si>
  <si>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</si>
  <si>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</si>
  <si>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</si>
  <si>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</si>
  <si>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</si>
  <si>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</si>
  <si>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</si>
  <si>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</si>
  <si>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</si>
  <si>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</si>
  <si>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</si>
  <si>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</si>
  <si>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</si>
  <si>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</si>
  <si>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</si>
  <si>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</si>
  <si>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</si>
  <si>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</si>
  <si>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</si>
  <si>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</si>
  <si>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</si>
  <si>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</si>
  <si>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</si>
  <si>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</si>
  <si>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</si>
  <si>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</si>
  <si>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</si>
  <si>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</si>
  <si>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</si>
  <si>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</si>
  <si>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</si>
  <si>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</si>
  <si>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</si>
  <si>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</si>
  <si>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</si>
  <si>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</si>
  <si>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</si>
  <si>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</si>
  <si>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</si>
  <si>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</si>
  <si>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</si>
  <si>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</si>
  <si>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</si>
  <si>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</si>
  <si>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</si>
  <si>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</si>
  <si>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</si>
  <si>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</si>
  <si>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</si>
  <si>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</si>
  <si>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</si>
  <si>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</si>
  <si>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</si>
  <si>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</si>
  <si>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</si>
  <si>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</si>
  <si>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</si>
  <si>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</si>
  <si>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</si>
  <si>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</si>
  <si>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</si>
  <si>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</si>
  <si>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</si>
  <si>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</si>
  <si>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</si>
  <si>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</si>
  <si>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</si>
  <si>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</si>
  <si>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</si>
  <si>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</si>
  <si>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</si>
  <si>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</si>
  <si>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</si>
  <si>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</si>
  <si>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</si>
  <si>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</si>
  <si>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</si>
  <si>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</si>
  <si>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</si>
  <si>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</si>
  <si>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</si>
  <si>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</si>
  <si>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</si>
  <si>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</si>
  <si>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</si>
  <si>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</si>
  <si>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</si>
  <si>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</si>
  <si>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</si>
  <si>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</si>
  <si>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</si>
  <si>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</si>
  <si>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</si>
  <si>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</si>
  <si>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</si>
  <si>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</si>
  <si>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</si>
  <si>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</si>
  <si>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</si>
  <si>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</si>
  <si>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</si>
  <si>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</si>
  <si>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</si>
  <si>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</si>
  <si>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</si>
  <si>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</si>
  <si>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</si>
  <si>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</si>
  <si>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</si>
  <si>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</si>
  <si>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</si>
  <si>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</si>
  <si>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</si>
  <si>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</si>
  <si>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</si>
  <si>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</si>
  <si>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</si>
  <si>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</si>
  <si>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</si>
  <si>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</si>
  <si>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</si>
  <si>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</si>
  <si>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</si>
  <si>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</si>
  <si>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</si>
  <si>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</si>
  <si>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</si>
  <si>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</si>
  <si>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</si>
  <si>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</si>
  <si>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</si>
  <si>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</si>
  <si>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</si>
  <si>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</si>
  <si>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</si>
  <si>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</si>
  <si>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</si>
  <si>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</si>
  <si>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</si>
  <si>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</si>
  <si>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</si>
  <si>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</si>
  <si>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</si>
  <si>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</si>
  <si>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</si>
  <si>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</si>
  <si>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</si>
  <si>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</si>
  <si>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</si>
  <si>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</si>
  <si>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</si>
  <si>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</si>
  <si>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</si>
  <si>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</si>
  <si>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</si>
  <si>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</si>
  <si>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</si>
  <si>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</si>
  <si>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</si>
  <si>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</si>
  <si>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</si>
  <si>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</si>
  <si>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</si>
  <si>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</si>
  <si>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</si>
  <si>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</si>
  <si>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</si>
  <si>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</si>
  <si>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</si>
  <si>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</si>
  <si>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</si>
  <si>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</si>
  <si>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</si>
  <si>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</si>
  <si>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</si>
  <si>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</si>
  <si>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</si>
  <si>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</si>
  <si>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</si>
  <si>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</si>
  <si>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</si>
  <si>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</si>
  <si>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</si>
  <si>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</si>
  <si>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</si>
  <si>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</si>
  <si>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</si>
  <si>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</si>
  <si>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</si>
  <si>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</si>
  <si>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</si>
  <si>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</si>
  <si>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</si>
  <si>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</si>
  <si>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</si>
  <si>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</si>
  <si>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</si>
  <si>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</si>
  <si>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</si>
  <si>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</si>
  <si>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</si>
  <si>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</si>
  <si>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</si>
  <si>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</si>
  <si>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</si>
  <si>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</si>
  <si>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</si>
  <si>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</si>
  <si>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</si>
  <si>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</si>
  <si>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</si>
  <si>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</si>
  <si>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</si>
  <si>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</si>
  <si>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</si>
  <si>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</si>
  <si>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</si>
  <si>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</si>
  <si>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</si>
  <si>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</si>
  <si>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</si>
  <si>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</si>
  <si>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</si>
  <si>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</si>
  <si>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</si>
  <si>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</si>
  <si>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</si>
  <si>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</si>
  <si>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</si>
  <si>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</si>
  <si>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</si>
  <si>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</si>
  <si>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</si>
  <si>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</si>
  <si>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</si>
  <si>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</si>
  <si>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</si>
  <si>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</si>
  <si>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</si>
  <si>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</si>
  <si>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</si>
  <si>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</si>
  <si>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</si>
  <si>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</si>
  <si>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</si>
  <si>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</si>
  <si>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</si>
  <si>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</si>
  <si>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</si>
  <si>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</si>
  <si>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</si>
  <si>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</si>
  <si>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</si>
  <si>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</si>
  <si>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</si>
  <si>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</si>
  <si>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</si>
  <si>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</si>
  <si>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</si>
  <si>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</si>
  <si>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</si>
  <si>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</si>
  <si>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</si>
  <si>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</si>
  <si>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</si>
  <si>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</si>
  <si>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</si>
  <si>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</si>
  <si>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</si>
  <si>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</si>
  <si>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</si>
  <si>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</si>
  <si>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</si>
  <si>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</si>
  <si>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</si>
  <si>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</si>
  <si>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</si>
  <si>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</si>
  <si>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</si>
  <si>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</si>
  <si>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</si>
  <si>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</si>
  <si>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</si>
  <si>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</si>
  <si>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</si>
  <si>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</si>
  <si>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</si>
  <si>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</si>
  <si>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</si>
  <si>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</si>
  <si>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</si>
  <si>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</si>
  <si>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</si>
  <si>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</si>
  <si>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</si>
  <si>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</si>
  <si>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</si>
  <si>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</si>
  <si>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</si>
  <si>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</si>
  <si>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</si>
  <si>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</si>
  <si>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</si>
  <si>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</si>
  <si>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</si>
  <si>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</si>
  <si>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</si>
  <si>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</si>
  <si>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</si>
  <si>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</si>
  <si>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</si>
  <si>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</si>
  <si>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</si>
  <si>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</si>
  <si>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</si>
  <si>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</si>
  <si>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</si>
  <si>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</si>
  <si>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</si>
  <si>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</si>
  <si>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</si>
  <si>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</si>
  <si>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</si>
  <si>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</si>
  <si>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</si>
  <si>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</si>
  <si>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</si>
  <si>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</si>
  <si>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</si>
  <si>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</si>
  <si>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</si>
  <si>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</si>
  <si>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</si>
  <si>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</si>
  <si>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</si>
  <si>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</si>
  <si>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</si>
  <si>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</si>
  <si>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</si>
  <si>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</si>
  <si>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</si>
  <si>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</si>
  <si>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</si>
  <si>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</si>
  <si>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</si>
  <si>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</si>
  <si>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</si>
  <si>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</si>
  <si>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</si>
  <si>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</si>
  <si>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</si>
  <si>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</si>
  <si>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</si>
  <si>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</si>
  <si>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</si>
  <si>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</si>
  <si>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</si>
  <si>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</si>
  <si>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</si>
  <si>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</si>
  <si>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</si>
  <si>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</si>
  <si>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</si>
  <si>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</si>
  <si>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</si>
  <si>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</si>
  <si>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</si>
  <si>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</si>
  <si>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</si>
  <si>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</si>
  <si>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</si>
  <si>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</si>
  <si>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</si>
  <si>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</si>
  <si>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</si>
  <si>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</si>
  <si>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</si>
  <si>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</si>
  <si>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</si>
  <si>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</si>
  <si>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</si>
  <si>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</si>
  <si>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</si>
  <si>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</si>
  <si>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</si>
  <si>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</si>
  <si>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</si>
  <si>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</si>
  <si>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</si>
  <si>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</si>
  <si>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</si>
  <si>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</si>
  <si>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</si>
  <si>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</si>
  <si>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</si>
  <si>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</si>
  <si>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</si>
  <si>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</si>
  <si>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</si>
  <si>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</si>
  <si>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</si>
  <si>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</si>
  <si>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</si>
  <si>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</si>
  <si>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</si>
  <si>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</si>
  <si>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</si>
  <si>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</si>
  <si>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</si>
  <si>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</si>
  <si>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</si>
  <si>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</si>
  <si>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</si>
  <si>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</si>
  <si>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</si>
  <si>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</si>
  <si>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</si>
  <si>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</si>
  <si>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</si>
  <si>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</si>
  <si>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</si>
  <si>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</si>
  <si>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</si>
  <si>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</si>
  <si>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</si>
  <si>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</si>
  <si>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</si>
  <si>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</si>
  <si>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</si>
  <si>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</si>
  <si>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</si>
  <si>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</si>
  <si>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</si>
  <si>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</si>
  <si>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</si>
  <si>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</si>
  <si>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</si>
  <si>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</si>
  <si>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</si>
  <si>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</si>
  <si>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</si>
  <si>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</si>
  <si>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</si>
  <si>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</si>
  <si>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</si>
  <si>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</si>
  <si>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</si>
  <si>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</si>
  <si>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</si>
  <si>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</si>
  <si>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</si>
  <si>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</si>
  <si>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</si>
  <si>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</si>
  <si>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</si>
  <si>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</si>
  <si>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</si>
  <si>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</si>
  <si>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</si>
  <si>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</si>
  <si>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</si>
  <si>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</si>
  <si>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</si>
  <si>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</si>
  <si>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</si>
  <si>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</si>
  <si>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</si>
  <si>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</si>
  <si>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</si>
  <si>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</si>
  <si>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</si>
  <si>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</si>
  <si>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</si>
  <si>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</si>
  <si>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</si>
  <si>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</si>
  <si>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</si>
  <si>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</si>
  <si>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</si>
  <si>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</si>
  <si>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</si>
  <si>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</si>
  <si>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</si>
  <si>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</si>
  <si>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</si>
  <si>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</si>
  <si>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</si>
  <si>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</si>
  <si>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</si>
  <si>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</si>
  <si>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</si>
  <si>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</si>
  <si>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</si>
  <si>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</si>
  <si>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</si>
  <si>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</si>
  <si>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</si>
  <si>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</si>
  <si>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</si>
  <si>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</si>
  <si>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</si>
  <si>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</si>
  <si>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</si>
  <si>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</si>
  <si>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</si>
  <si>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</si>
  <si>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</si>
  <si>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</si>
  <si>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</si>
  <si>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</si>
  <si>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</si>
  <si>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</si>
  <si>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</si>
  <si>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</si>
  <si>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</si>
  <si>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</si>
  <si>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</si>
  <si>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</si>
  <si>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</si>
  <si>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</si>
  <si>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</si>
  <si>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</si>
  <si>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</si>
  <si>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</si>
  <si>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</si>
  <si>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</si>
  <si>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</si>
  <si>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</si>
  <si>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</si>
  <si>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</si>
  <si>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</si>
  <si>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</si>
  <si>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</si>
  <si>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</si>
  <si>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</si>
  <si>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</si>
  <si>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</si>
  <si>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</si>
  <si>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</si>
  <si>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</si>
  <si>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</si>
  <si>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</si>
  <si>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</si>
  <si>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</si>
  <si>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</si>
  <si>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</si>
  <si>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</si>
  <si>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</si>
  <si>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</si>
  <si>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</si>
  <si>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</si>
  <si>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</si>
  <si>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</si>
  <si>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</si>
  <si>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</si>
  <si>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</si>
  <si>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</si>
  <si>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</si>
  <si>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</si>
  <si>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</si>
  <si>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</si>
  <si>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</si>
  <si>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</si>
  <si>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</si>
  <si>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</si>
  <si>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</si>
  <si>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</si>
  <si>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</si>
  <si>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</si>
  <si>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</si>
  <si>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</si>
  <si>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</si>
  <si>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</si>
  <si>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</si>
  <si>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</si>
  <si>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</si>
  <si>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</si>
  <si>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</si>
  <si>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</si>
  <si>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</si>
  <si>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</si>
  <si>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</si>
  <si>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</si>
  <si>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</si>
  <si>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</si>
  <si>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</si>
  <si>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</si>
  <si>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</si>
  <si>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</si>
  <si>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</si>
  <si>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</si>
  <si>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</si>
  <si>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</si>
  <si>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</si>
  <si>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</si>
  <si>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</si>
  <si>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</si>
  <si>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</si>
  <si>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</si>
  <si>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</si>
  <si>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</si>
  <si>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</si>
  <si>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</si>
  <si>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</si>
  <si>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</si>
  <si>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</si>
  <si>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</si>
  <si>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</si>
  <si>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</si>
  <si>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</si>
  <si>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</si>
  <si>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</si>
  <si>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</si>
  <si>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</si>
  <si>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</si>
  <si>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</si>
  <si>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</si>
  <si>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</si>
  <si>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</si>
  <si>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</si>
  <si>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</si>
  <si>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</si>
  <si>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</si>
  <si>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</si>
  <si>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</si>
  <si>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</si>
  <si>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</si>
  <si>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</si>
  <si>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</si>
  <si>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</si>
  <si>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</si>
  <si>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</si>
  <si>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</si>
  <si>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</si>
  <si>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</si>
  <si>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</si>
  <si>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</si>
  <si>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</si>
  <si>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</si>
  <si>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</si>
  <si>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</si>
  <si>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</si>
  <si>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</si>
  <si>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</si>
  <si>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</si>
  <si>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</si>
  <si>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</si>
  <si>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</si>
  <si>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</si>
  <si>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</si>
  <si>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</si>
  <si>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</si>
  <si>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</si>
  <si>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</si>
  <si>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</si>
  <si>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</si>
  <si>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</si>
  <si>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</si>
  <si>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</si>
  <si>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</si>
  <si>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</si>
  <si>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</si>
  <si>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</si>
  <si>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</si>
  <si>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</si>
  <si>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</si>
  <si>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</si>
  <si>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</si>
  <si>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</si>
  <si>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</si>
  <si>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</si>
  <si>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</si>
  <si>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</si>
  <si>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</si>
  <si>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</si>
  <si>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</si>
  <si>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</si>
  <si>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</si>
  <si>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</si>
  <si>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</si>
  <si>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</si>
  <si>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</si>
  <si>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</si>
  <si>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</si>
  <si>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</si>
  <si>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</si>
  <si>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</si>
  <si>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</si>
  <si>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</si>
  <si>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</si>
  <si>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</si>
  <si>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</si>
  <si>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</si>
  <si>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</si>
  <si>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</si>
  <si>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</si>
  <si>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</si>
  <si>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</si>
  <si>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</si>
  <si>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</si>
  <si>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</si>
  <si>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</si>
  <si>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</si>
  <si>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</si>
  <si>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</si>
  <si>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</si>
  <si>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</si>
  <si>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</si>
  <si>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</si>
  <si>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</si>
  <si>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</si>
  <si>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</si>
  <si>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</si>
  <si>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</si>
  <si>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</si>
  <si>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</si>
  <si>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</si>
  <si>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</si>
  <si>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</si>
  <si>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</si>
  <si>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</si>
  <si>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</si>
  <si>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</si>
  <si>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</si>
  <si>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</si>
  <si>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</si>
  <si>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</si>
  <si>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</si>
  <si>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</si>
  <si>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</si>
  <si>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</si>
  <si>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</si>
  <si>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</si>
  <si>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</si>
  <si>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</si>
  <si>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</si>
  <si>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</si>
  <si>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</si>
  <si>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</si>
  <si>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</si>
  <si>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</si>
  <si>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</si>
  <si>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</si>
  <si>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</si>
  <si>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</si>
  <si>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</si>
  <si>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</si>
  <si>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</si>
  <si>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</si>
  <si>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</si>
  <si>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</si>
  <si>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</si>
  <si>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</si>
  <si>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</si>
  <si>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</si>
  <si>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</si>
  <si>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</si>
  <si>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</si>
  <si>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</si>
  <si>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</si>
  <si>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</si>
  <si>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</si>
  <si>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</si>
  <si>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</si>
  <si>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</si>
  <si>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</si>
  <si>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</si>
  <si>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</si>
  <si>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</si>
  <si>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</si>
  <si>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</si>
  <si>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</si>
  <si>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</si>
  <si>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</si>
  <si>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</si>
  <si>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</si>
  <si>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</si>
  <si>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</si>
  <si>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</si>
  <si>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</si>
  <si>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</si>
  <si>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</si>
  <si>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</si>
  <si>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</si>
  <si>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</si>
  <si>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</si>
  <si>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</si>
  <si>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</si>
  <si>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</si>
  <si>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</si>
  <si>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</si>
  <si>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</si>
  <si>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</si>
  <si>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</si>
  <si>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</si>
  <si>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</si>
  <si>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</si>
  <si>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</si>
  <si>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</si>
  <si>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</si>
  <si>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</si>
  <si>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</si>
  <si>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</si>
  <si>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</si>
  <si>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</si>
  <si>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</si>
  <si>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</si>
  <si>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</si>
  <si>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</si>
  <si>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</si>
  <si>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</si>
  <si>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</si>
  <si>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</si>
  <si>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</si>
  <si>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</si>
  <si>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</si>
  <si>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</si>
  <si>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</si>
  <si>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</si>
  <si>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</si>
  <si>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</si>
  <si>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</si>
  <si>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</si>
  <si>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</si>
  <si>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</si>
  <si>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</si>
  <si>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</si>
  <si>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</si>
  <si>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</si>
  <si>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</si>
  <si>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</si>
  <si>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</si>
  <si>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</si>
  <si>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</si>
  <si>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</si>
  <si>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</si>
  <si>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</si>
  <si>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</si>
  <si>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</si>
  <si>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</si>
  <si>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</si>
  <si>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</si>
  <si>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</si>
  <si>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</si>
  <si>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</si>
  <si>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</si>
  <si>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</si>
  <si>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</si>
  <si>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</si>
  <si>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</si>
  <si>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</si>
  <si>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</si>
  <si>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</si>
  <si>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</si>
  <si>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</si>
  <si>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</si>
  <si>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</si>
  <si>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</si>
  <si>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</si>
  <si>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</si>
  <si>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</si>
  <si>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</si>
  <si>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</si>
  <si>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</si>
  <si>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</si>
  <si>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</si>
  <si>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</si>
  <si>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</si>
  <si>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</si>
  <si>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</si>
  <si>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</si>
  <si>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</si>
  <si>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</si>
  <si>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</si>
  <si>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</si>
  <si>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</si>
  <si>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</si>
  <si>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</si>
  <si>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</si>
  <si>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</si>
  <si>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</si>
  <si>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</si>
  <si>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</si>
  <si>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</si>
  <si>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</si>
  <si>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</si>
  <si>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</si>
  <si>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</si>
  <si>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</si>
  <si>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</si>
  <si>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</si>
  <si>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</si>
  <si>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</si>
  <si>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</si>
  <si>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</si>
  <si>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</si>
  <si>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</si>
  <si>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</si>
  <si>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</si>
  <si>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</si>
  <si>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</si>
  <si>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</si>
  <si>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</si>
  <si>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</si>
  <si>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</si>
  <si>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</si>
  <si>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</si>
  <si>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</si>
  <si>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</si>
  <si>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</si>
  <si>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</si>
  <si>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</si>
  <si>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</si>
  <si>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</si>
  <si>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</si>
  <si>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</si>
  <si>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</si>
  <si>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</si>
  <si>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</si>
  <si>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</si>
  <si>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</si>
  <si>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</si>
  <si>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</si>
  <si>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</si>
  <si>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</si>
  <si>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</si>
  <si>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</si>
  <si>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</si>
  <si>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</si>
  <si>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</si>
  <si>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</si>
  <si>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</si>
  <si>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</si>
  <si>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</si>
  <si>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</si>
  <si>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</si>
  <si>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</si>
  <si>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</si>
  <si>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</si>
  <si>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</si>
  <si>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</si>
  <si>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</si>
  <si>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</si>
  <si>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</si>
  <si>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</si>
  <si>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</si>
  <si>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</si>
  <si>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</si>
  <si>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</si>
  <si>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</si>
  <si>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</si>
  <si>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</si>
  <si>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</si>
  <si>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</si>
  <si>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</si>
  <si>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</si>
  <si>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</si>
  <si>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</si>
  <si>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</si>
  <si>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</si>
  <si>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</si>
  <si>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</si>
  <si>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</si>
  <si>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</si>
  <si>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</si>
  <si>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</si>
  <si>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</si>
  <si>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</si>
  <si>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</si>
  <si>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</si>
  <si>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</si>
  <si>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</si>
  <si>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</si>
  <si>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</si>
  <si>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</si>
  <si>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</si>
  <si>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</si>
  <si>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</si>
  <si>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</si>
  <si>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</si>
  <si>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</si>
  <si>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</si>
  <si>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</si>
  <si>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</si>
  <si>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</si>
  <si>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</si>
  <si>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</si>
  <si>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</si>
  <si>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</si>
  <si>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</si>
  <si>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</si>
  <si>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</si>
  <si>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</si>
  <si>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</si>
  <si>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</si>
  <si>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</si>
  <si>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</si>
  <si>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</si>
  <si>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</si>
  <si>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</si>
  <si>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</si>
  <si>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</si>
  <si>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</si>
  <si>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</si>
  <si>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</si>
  <si>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</si>
  <si>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</si>
  <si>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</si>
  <si>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</si>
  <si>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</si>
  <si>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</si>
  <si>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</si>
  <si>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</si>
  <si>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</si>
  <si>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</si>
  <si>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</si>
  <si>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</si>
  <si>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</si>
  <si>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</si>
  <si>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</si>
  <si>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</si>
  <si>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</si>
  <si>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</si>
  <si>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</si>
  <si>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</si>
  <si>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</si>
  <si>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</si>
  <si>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</si>
  <si>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</si>
  <si>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</si>
  <si>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</si>
  <si>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</si>
  <si>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</si>
  <si>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</si>
  <si>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</si>
  <si>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</si>
  <si>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</si>
  <si>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</si>
  <si>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</si>
  <si>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</si>
  <si>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</si>
  <si>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</si>
  <si>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</si>
  <si>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</si>
  <si>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</si>
  <si>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</si>
  <si>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</si>
  <si>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</si>
  <si>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</si>
  <si>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</si>
  <si>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</si>
  <si>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</si>
  <si>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</si>
  <si>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</si>
  <si>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</si>
  <si>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</si>
  <si>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</si>
  <si>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</si>
  <si>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</si>
  <si>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</si>
  <si>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</si>
  <si>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</si>
  <si>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</si>
  <si>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</si>
  <si>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</si>
  <si>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</si>
  <si>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</si>
  <si>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</si>
  <si>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</si>
  <si>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</si>
  <si>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</si>
  <si>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</si>
  <si>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</si>
  <si>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</si>
  <si>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</si>
  <si>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</si>
  <si>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</si>
  <si>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</si>
  <si>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</si>
  <si>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</si>
  <si>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</si>
  <si>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</si>
  <si>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</si>
  <si>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</si>
  <si>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</si>
  <si>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</si>
  <si>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</si>
  <si>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</si>
  <si>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</si>
  <si>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</si>
  <si>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</si>
  <si>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</si>
  <si>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</si>
  <si>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</si>
  <si>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</si>
  <si>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</si>
  <si>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</si>
  <si>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</si>
  <si>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</si>
  <si>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</si>
  <si>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</si>
  <si>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</si>
  <si>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</si>
  <si>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</si>
  <si>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</si>
  <si>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</si>
  <si>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</si>
  <si>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</si>
  <si>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</si>
  <si>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</si>
  <si>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</si>
  <si>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</si>
  <si>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</si>
  <si>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</si>
  <si>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</si>
  <si>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</si>
  <si>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</si>
  <si>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</si>
  <si>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</si>
  <si>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</si>
  <si>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</si>
  <si>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</si>
  <si>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</si>
  <si>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</si>
  <si>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</si>
  <si>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</si>
  <si>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</si>
  <si>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</si>
  <si>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</si>
  <si>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</si>
  <si>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</si>
  <si>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</si>
  <si>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</si>
  <si>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</si>
  <si>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</si>
  <si>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</si>
  <si>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</si>
  <si>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</si>
  <si>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</si>
  <si>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</si>
  <si>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</si>
  <si>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</si>
  <si>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</si>
  <si>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</si>
  <si>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</si>
  <si>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</si>
  <si>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</si>
  <si>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</si>
  <si>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</si>
  <si>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</si>
  <si>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</si>
  <si>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</si>
  <si>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</si>
  <si>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</si>
  <si>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</si>
  <si>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</si>
  <si>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</si>
  <si>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</si>
  <si>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</si>
  <si>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</si>
  <si>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</si>
  <si>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</si>
  <si>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</si>
  <si>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</si>
  <si>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</si>
  <si>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</si>
  <si>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</si>
  <si>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</si>
  <si>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</si>
  <si>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</si>
  <si>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</si>
  <si>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</si>
  <si>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</si>
  <si>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</si>
  <si>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</si>
  <si>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</si>
  <si>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</si>
  <si>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</si>
  <si>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</si>
  <si>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</si>
  <si>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</si>
  <si>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</si>
  <si>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</si>
  <si>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</si>
  <si>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</si>
  <si>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</si>
  <si>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</si>
  <si>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</si>
  <si>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</si>
  <si>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</si>
  <si>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</si>
  <si>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</si>
  <si>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</si>
  <si>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</si>
  <si>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</si>
  <si>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</si>
  <si>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</si>
  <si>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</si>
  <si>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</si>
  <si>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</si>
  <si>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</si>
  <si>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</si>
  <si>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</si>
  <si>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</si>
  <si>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</si>
  <si>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</si>
  <si>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</si>
  <si>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</si>
  <si>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</si>
  <si>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</si>
  <si>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</si>
  <si>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</si>
  <si>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</si>
  <si>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</si>
  <si>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</si>
  <si>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</si>
  <si>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</si>
  <si>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</si>
  <si>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</si>
  <si>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</si>
  <si>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</si>
  <si>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</si>
  <si>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</si>
  <si>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</si>
  <si>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</si>
  <si>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</si>
  <si>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</si>
  <si>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</si>
  <si>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</si>
  <si>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</si>
  <si>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</si>
  <si>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</si>
  <si>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</si>
  <si>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</si>
  <si>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</si>
  <si>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</si>
  <si>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</si>
  <si>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</si>
  <si>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</si>
  <si>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</si>
  <si>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</si>
  <si>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</si>
  <si>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</si>
  <si>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</si>
  <si>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</si>
  <si>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</si>
  <si>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</si>
  <si>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</si>
  <si>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</si>
  <si>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</si>
  <si>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</si>
  <si>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</si>
  <si>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</si>
  <si>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</si>
  <si>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</si>
  <si>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</si>
  <si>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</si>
  <si>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</si>
  <si>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</si>
  <si>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</si>
  <si>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</si>
  <si>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</si>
  <si>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</si>
  <si>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</si>
  <si>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</si>
  <si>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</si>
  <si>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</si>
  <si>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</si>
  <si>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</si>
  <si>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</si>
  <si>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</si>
  <si>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</si>
  <si>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</si>
  <si>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</si>
  <si>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</si>
  <si>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</si>
  <si>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</si>
  <si>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</si>
  <si>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</si>
  <si>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</si>
  <si>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</si>
  <si>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</si>
  <si>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</si>
  <si>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</si>
  <si>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</si>
  <si>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</si>
  <si>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</si>
  <si>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</si>
  <si>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</si>
  <si>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</si>
  <si>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</si>
  <si>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</si>
  <si>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</si>
  <si>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</si>
  <si>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</si>
  <si>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</si>
  <si>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</si>
  <si>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</si>
  <si>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</si>
  <si>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</si>
  <si>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</si>
  <si>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</si>
  <si>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</si>
  <si>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</si>
  <si>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</si>
  <si>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</si>
  <si>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</si>
  <si>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</si>
  <si>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</si>
  <si>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</si>
  <si>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</si>
  <si>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</si>
  <si>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</si>
  <si>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</si>
  <si>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</si>
  <si>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</si>
  <si>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</si>
  <si>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</si>
  <si>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</si>
  <si>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</si>
  <si>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</si>
  <si>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</si>
  <si>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</si>
  <si>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</si>
  <si>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</si>
  <si>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</si>
  <si>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</si>
  <si>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</si>
  <si>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</si>
  <si>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</si>
  <si>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</si>
  <si>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</si>
  <si>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</si>
  <si>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</si>
  <si>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</si>
  <si>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</si>
  <si>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</si>
  <si>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</si>
  <si>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</si>
  <si>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</si>
  <si>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</si>
  <si>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</si>
  <si>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</si>
  <si>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</si>
  <si>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</si>
  <si>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</si>
  <si>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</si>
  <si>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</si>
  <si>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</si>
  <si>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</si>
  <si>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</si>
  <si>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</si>
  <si>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</si>
  <si>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</si>
  <si>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</si>
  <si>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</si>
  <si>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</si>
  <si>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</si>
  <si>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</si>
  <si>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</si>
  <si>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</si>
  <si>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</si>
  <si>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</si>
  <si>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</si>
  <si>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</si>
  <si>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</si>
  <si>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</si>
  <si>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</si>
  <si>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</si>
  <si>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</si>
  <si>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</si>
  <si>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</si>
  <si>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</si>
  <si>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</si>
  <si>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</si>
  <si>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</si>
  <si>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</si>
  <si>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</si>
  <si>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</si>
  <si>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</si>
  <si>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</si>
  <si>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</si>
  <si>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</si>
  <si>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</si>
  <si>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</si>
  <si>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</si>
  <si>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</si>
  <si>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</si>
  <si>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</si>
  <si>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</si>
  <si>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</si>
  <si>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</si>
  <si>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</si>
  <si>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</si>
  <si>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</si>
  <si>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</si>
  <si>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</si>
  <si>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</si>
  <si>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</si>
  <si>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</si>
  <si>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</si>
  <si>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</si>
  <si>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</si>
  <si>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</si>
  <si>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</si>
  <si>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</si>
  <si>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</si>
  <si>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</si>
  <si>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</si>
  <si>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</si>
  <si>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</si>
  <si>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</si>
  <si>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</si>
  <si>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</si>
  <si>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</si>
  <si>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</si>
  <si>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</si>
  <si>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</si>
  <si>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</si>
  <si>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</si>
  <si>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</si>
  <si>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</si>
  <si>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</si>
  <si>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</si>
  <si>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</si>
  <si>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</si>
  <si>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</si>
  <si>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</si>
  <si>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</si>
  <si>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</si>
  <si>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</si>
  <si>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</si>
  <si>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</si>
  <si>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</si>
  <si>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</si>
  <si>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</si>
  <si>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</si>
  <si>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</si>
  <si>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</si>
  <si>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</si>
  <si>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</si>
  <si>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</si>
  <si>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</si>
  <si>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</si>
  <si>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</si>
  <si>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</si>
  <si>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</si>
  <si>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</si>
  <si>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</si>
  <si>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</si>
  <si>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</si>
  <si>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</si>
  <si>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</si>
  <si>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</si>
  <si>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</si>
  <si>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</si>
  <si>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</si>
  <si>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</si>
  <si>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</si>
  <si>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</si>
  <si>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</si>
  <si>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</si>
  <si>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</si>
  <si>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</si>
  <si>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</si>
  <si>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</si>
  <si>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</si>
  <si>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</si>
  <si>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</si>
  <si>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</si>
  <si>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</si>
  <si>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</si>
  <si>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</si>
  <si>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</si>
  <si>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</si>
  <si>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</si>
  <si>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</si>
  <si>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</si>
  <si>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</si>
  <si>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</si>
  <si>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</si>
  <si>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</si>
  <si>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</si>
  <si>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</si>
  <si>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</si>
  <si>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</si>
  <si>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</si>
  <si>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</si>
  <si>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</si>
  <si>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</si>
  <si>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</si>
  <si>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</si>
  <si>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</si>
  <si>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</si>
  <si>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</si>
  <si>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</si>
  <si>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</si>
  <si>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</si>
  <si>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</si>
  <si>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</si>
  <si>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</si>
  <si>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</si>
  <si>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</si>
  <si>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</si>
  <si>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</si>
  <si>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</si>
  <si>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</si>
  <si>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</si>
  <si>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</si>
  <si>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</si>
  <si>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</si>
  <si>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</si>
  <si>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</si>
  <si>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</si>
  <si>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</si>
  <si>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</si>
  <si>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</si>
  <si>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</si>
  <si>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</si>
  <si>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</si>
  <si>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</si>
  <si>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</si>
  <si>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</si>
  <si>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</si>
  <si>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</si>
  <si>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</si>
  <si>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</si>
  <si>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</si>
  <si>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</si>
  <si>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</si>
  <si>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</si>
  <si>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</si>
  <si>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</si>
  <si>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</si>
  <si>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</si>
  <si>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</si>
  <si>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</si>
  <si>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</si>
  <si>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</si>
  <si>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</si>
  <si>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</si>
  <si>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</si>
  <si>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</si>
  <si>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</si>
  <si>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</si>
  <si>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</si>
  <si>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</si>
  <si>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</si>
  <si>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</si>
  <si>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</si>
  <si>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</si>
  <si>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</si>
  <si>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</si>
  <si>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</si>
  <si>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</si>
  <si>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</si>
  <si>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</si>
  <si>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</si>
  <si>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</si>
  <si>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</si>
  <si>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</si>
  <si>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</si>
  <si>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</si>
  <si>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</si>
  <si>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</si>
  <si>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</si>
  <si>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</si>
  <si>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</si>
  <si>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</si>
  <si>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</si>
  <si>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</si>
  <si>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</si>
  <si>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</si>
  <si>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</si>
  <si>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</si>
  <si>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</si>
  <si>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</si>
  <si>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</si>
  <si>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</si>
  <si>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</si>
  <si>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</si>
  <si>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</si>
  <si>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</si>
  <si>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</si>
  <si>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</si>
  <si>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</si>
  <si>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</si>
  <si>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</si>
  <si>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</si>
  <si>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</si>
  <si>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</si>
  <si>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</si>
  <si>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</si>
  <si>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</si>
  <si>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</si>
  <si>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</si>
  <si>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</si>
  <si>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</si>
  <si>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</si>
  <si>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</si>
  <si>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</si>
  <si>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</si>
  <si>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</si>
  <si>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</si>
  <si>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</si>
  <si>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</si>
  <si>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</si>
  <si>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</si>
  <si>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</si>
  <si>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</si>
  <si>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</si>
  <si>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</si>
  <si>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</si>
  <si>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</si>
  <si>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</si>
  <si>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</si>
  <si>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</si>
  <si>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</si>
  <si>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</si>
  <si>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</si>
  <si>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</si>
  <si>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</si>
  <si>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</si>
  <si>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</si>
  <si>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</si>
  <si>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</si>
  <si>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</si>
  <si>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</si>
  <si>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</si>
  <si>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</si>
  <si>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</si>
  <si>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</si>
  <si>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</si>
  <si>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</si>
  <si>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</si>
  <si>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</si>
  <si>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</si>
  <si>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</si>
  <si>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</si>
  <si>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</si>
  <si>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</si>
  <si>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</si>
  <si>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</si>
  <si>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</si>
  <si>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</si>
  <si>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</si>
  <si>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</si>
  <si>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</si>
  <si>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</si>
  <si>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</si>
  <si>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</si>
  <si>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</si>
  <si>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</si>
  <si>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</si>
  <si>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</si>
  <si>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</si>
  <si>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</si>
  <si>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</si>
  <si>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</si>
  <si>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</si>
  <si>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</si>
  <si>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</si>
  <si>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</si>
  <si>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</si>
  <si>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</si>
  <si>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</si>
  <si>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</si>
  <si>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</si>
  <si>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</si>
  <si>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</si>
  <si>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</si>
  <si>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</si>
  <si>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</si>
  <si>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</si>
  <si>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</si>
  <si>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</si>
  <si>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</si>
  <si>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</si>
  <si>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</si>
  <si>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</si>
  <si>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</si>
  <si>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</si>
  <si>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</si>
  <si>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</si>
  <si>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</si>
  <si>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</si>
  <si>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</si>
  <si>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</si>
  <si>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</si>
  <si>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</si>
  <si>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</si>
  <si>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</si>
  <si>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</si>
  <si>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</si>
  <si>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</si>
  <si>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</si>
  <si>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</si>
  <si>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</si>
  <si>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</si>
  <si>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</si>
  <si>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</si>
  <si>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</si>
  <si>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</si>
  <si>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</si>
  <si>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</si>
  <si>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</si>
  <si>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</si>
  <si>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</si>
  <si>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</si>
  <si>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</si>
  <si>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</si>
  <si>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</si>
  <si>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</si>
  <si>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</si>
  <si>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</si>
  <si>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</si>
  <si>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</si>
  <si>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</si>
  <si>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</si>
  <si>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</si>
  <si>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</si>
  <si>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</si>
  <si>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</si>
  <si>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</si>
  <si>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</si>
  <si>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</si>
  <si>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</si>
  <si>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</si>
  <si>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</si>
  <si>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</si>
  <si>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</si>
  <si>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</si>
  <si>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</si>
  <si>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</si>
  <si>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</si>
  <si>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</si>
  <si>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</si>
  <si>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</si>
  <si>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</si>
  <si>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</si>
  <si>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</si>
  <si>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</si>
  <si>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</si>
  <si>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</si>
  <si>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</si>
  <si>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</si>
  <si>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</si>
  <si>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</si>
  <si>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</si>
  <si>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</si>
  <si>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</si>
  <si>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</si>
  <si>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</si>
  <si>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</si>
  <si>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</si>
  <si>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</si>
  <si>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</si>
  <si>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</si>
  <si>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</si>
  <si>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</si>
  <si>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</si>
  <si>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</si>
  <si>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</si>
  <si>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</si>
  <si>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</si>
  <si>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</si>
  <si>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</si>
  <si>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</si>
  <si>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</si>
  <si>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</si>
  <si>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</si>
  <si>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</si>
  <si>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</si>
  <si>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</si>
  <si>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</si>
  <si>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</si>
  <si>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</si>
  <si>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</si>
  <si>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</si>
  <si>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</si>
  <si>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</si>
  <si>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</si>
  <si>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</si>
  <si>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</si>
  <si>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</si>
  <si>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</si>
  <si>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</si>
  <si>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</si>
  <si>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</si>
  <si>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</si>
  <si>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</si>
  <si>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</si>
  <si>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</si>
  <si>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</si>
  <si>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</si>
  <si>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</si>
  <si>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</si>
  <si>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</si>
  <si>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</si>
  <si>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</si>
  <si>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</si>
  <si>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</si>
  <si>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</si>
  <si>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</si>
  <si>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</si>
  <si>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</si>
  <si>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</si>
  <si>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</si>
  <si>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</si>
  <si>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</si>
  <si>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</si>
  <si>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</si>
  <si>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</si>
  <si>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</si>
  <si>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</si>
  <si>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</si>
  <si>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</si>
  <si>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</si>
  <si>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</si>
  <si>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</si>
  <si>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</si>
  <si>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</si>
  <si>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</si>
  <si>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</si>
  <si>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</si>
  <si>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</si>
  <si>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</si>
  <si>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</si>
  <si>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</si>
  <si>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</si>
  <si>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</si>
  <si>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</si>
  <si>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</si>
  <si>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</si>
  <si>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</si>
  <si>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</si>
  <si>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</si>
  <si>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</si>
  <si>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</si>
  <si>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</si>
  <si>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</si>
  <si>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</si>
  <si>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</si>
  <si>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</si>
  <si>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</si>
  <si>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</si>
  <si>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</si>
  <si>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</si>
  <si>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</si>
  <si>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</si>
  <si>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</si>
  <si>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</si>
  <si>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</si>
  <si>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</si>
  <si>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</si>
  <si>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</si>
  <si>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</si>
  <si>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</si>
  <si>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</si>
  <si>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</si>
  <si>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</si>
  <si>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</si>
  <si>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</si>
  <si>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</si>
  <si>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</si>
  <si>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</si>
  <si>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</si>
  <si>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</si>
  <si>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</si>
  <si>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</si>
  <si>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</si>
  <si>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</si>
  <si>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</si>
  <si>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</si>
  <si>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</si>
  <si>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</si>
  <si>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</si>
  <si>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</si>
  <si>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</si>
  <si>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</si>
  <si>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</si>
  <si>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</si>
  <si>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</si>
  <si>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</si>
  <si>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</si>
  <si>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</si>
  <si>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</si>
  <si>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</si>
  <si>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</si>
  <si>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</si>
  <si>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</si>
  <si>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</si>
  <si>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</si>
  <si>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</si>
  <si>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</si>
  <si>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</si>
  <si>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</si>
  <si>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</si>
  <si>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</si>
  <si>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</si>
  <si>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</si>
  <si>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</si>
  <si>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</si>
  <si>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</si>
  <si>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</si>
  <si>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</si>
  <si>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</si>
  <si>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</si>
  <si>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</si>
  <si>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</si>
  <si>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</si>
  <si>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</si>
  <si>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</si>
  <si>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</si>
  <si>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</si>
  <si>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</si>
  <si>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</si>
  <si>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</si>
  <si>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</si>
  <si>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</si>
  <si>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</si>
  <si>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</si>
  <si>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</si>
  <si>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</si>
  <si>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</si>
  <si>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</si>
  <si>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</si>
  <si>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</si>
  <si>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</si>
  <si>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</si>
  <si>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</si>
  <si>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</si>
  <si>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</si>
  <si>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</si>
  <si>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</si>
  <si>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</si>
  <si>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</si>
  <si>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</si>
  <si>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</si>
  <si>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</si>
  <si>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</si>
  <si>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</si>
  <si>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</si>
  <si>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</si>
  <si>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</si>
  <si>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</si>
  <si>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</si>
  <si>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</si>
  <si>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</si>
  <si>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</si>
  <si>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</si>
  <si>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</si>
  <si>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</si>
  <si>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</si>
  <si>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</si>
  <si>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</si>
  <si>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</si>
  <si>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</si>
  <si>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</si>
  <si>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</si>
  <si>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</si>
  <si>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</si>
  <si>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</si>
  <si>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</si>
  <si>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</si>
  <si>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</si>
  <si>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</si>
  <si>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</si>
  <si>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</si>
  <si>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</si>
  <si>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</si>
  <si>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</si>
  <si>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</si>
  <si>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</si>
  <si>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</si>
  <si>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</si>
  <si>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</si>
  <si>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</si>
  <si>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</si>
  <si>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</si>
  <si>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</si>
  <si>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</si>
  <si>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</si>
  <si>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</si>
  <si>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</si>
  <si>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</si>
  <si>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</si>
  <si>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</si>
  <si>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</si>
  <si>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</si>
  <si>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</si>
  <si>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</si>
  <si>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</si>
  <si>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</si>
  <si>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</si>
  <si>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</si>
  <si>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</si>
  <si>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</si>
  <si>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</si>
  <si>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</si>
  <si>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</si>
  <si>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</si>
  <si>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</si>
  <si>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</si>
  <si>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</si>
  <si>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</si>
  <si>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</si>
  <si>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</si>
  <si>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</si>
  <si>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</si>
  <si>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</si>
  <si>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</si>
  <si>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</si>
  <si>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</si>
  <si>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</si>
  <si>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</si>
  <si>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</si>
  <si>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</si>
  <si>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</si>
  <si>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</si>
  <si>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</si>
  <si>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</si>
  <si>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</si>
  <si>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</si>
  <si>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</si>
  <si>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</si>
  <si>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</si>
  <si>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</si>
  <si>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</si>
  <si>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</si>
  <si>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</si>
  <si>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</si>
  <si>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</si>
  <si>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</si>
  <si>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</si>
  <si>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</si>
  <si>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</si>
  <si>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</si>
  <si>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</si>
  <si>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</si>
  <si>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</si>
  <si>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</si>
  <si>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</si>
  <si>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</si>
  <si>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</si>
  <si>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</si>
  <si>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</si>
  <si>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</si>
  <si>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</si>
  <si>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</si>
  <si>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</si>
  <si>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</si>
  <si>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</si>
  <si>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</si>
  <si>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</si>
  <si>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</si>
  <si>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</si>
  <si>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</si>
  <si>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</si>
  <si>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</si>
  <si>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</si>
  <si>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</si>
  <si>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</si>
  <si>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</si>
  <si>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</si>
  <si>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</si>
  <si>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</si>
  <si>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</si>
  <si>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</si>
  <si>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</si>
  <si>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</si>
  <si>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</si>
  <si>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</si>
  <si>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</si>
  <si>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</si>
  <si>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</si>
  <si>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</si>
  <si>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</si>
  <si>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</si>
  <si>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</si>
  <si>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</si>
  <si>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</si>
  <si>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</si>
  <si>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</si>
  <si>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</si>
  <si>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</si>
  <si>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</si>
  <si>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</si>
  <si>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</si>
  <si>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</si>
  <si>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</si>
  <si>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</si>
  <si>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</si>
  <si>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</si>
  <si>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</si>
  <si>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</si>
  <si>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</si>
  <si>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</si>
  <si>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</si>
  <si>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</si>
  <si>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</si>
  <si>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</si>
  <si>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</si>
  <si>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</si>
  <si>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</si>
  <si>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</si>
  <si>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</si>
  <si>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</si>
  <si>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</si>
  <si>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</si>
  <si>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</si>
  <si>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</si>
  <si>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</si>
  <si>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</si>
  <si>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</si>
  <si>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</si>
  <si>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</si>
  <si>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</si>
  <si>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</si>
  <si>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</si>
  <si>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</si>
  <si>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</si>
  <si>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</si>
  <si>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</si>
  <si>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</si>
  <si>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</si>
  <si>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</si>
  <si>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</si>
  <si>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</si>
  <si>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</si>
  <si>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</si>
  <si>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</si>
  <si>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</si>
  <si>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</si>
  <si>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</si>
  <si>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</si>
  <si>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</si>
  <si>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</si>
  <si>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</si>
  <si>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</si>
  <si>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</si>
  <si>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</si>
  <si>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</si>
  <si>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</si>
  <si>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</si>
  <si>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</si>
  <si>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</si>
  <si>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</si>
  <si>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</si>
  <si>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</si>
  <si>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</si>
  <si>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</si>
  <si>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</si>
  <si>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</si>
  <si>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</si>
  <si>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</si>
  <si>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</si>
  <si>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</si>
  <si>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</si>
  <si>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</si>
  <si>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</si>
  <si>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</si>
  <si>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</si>
  <si>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</si>
  <si>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</si>
  <si>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</si>
  <si>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</si>
  <si>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</si>
  <si>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</si>
  <si>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</si>
  <si>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</si>
  <si>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</si>
  <si>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</si>
  <si>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</si>
  <si>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</si>
  <si>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</si>
  <si>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</si>
  <si>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</si>
  <si>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</si>
  <si>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</si>
  <si>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</si>
  <si>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</si>
  <si>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</si>
  <si>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</si>
  <si>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</si>
  <si>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</si>
  <si>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</si>
  <si>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</si>
  <si>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</si>
  <si>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</si>
  <si>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</si>
  <si>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</si>
  <si>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</si>
  <si>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</si>
  <si>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</si>
  <si>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</si>
  <si>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</si>
  <si>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</si>
  <si>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</si>
  <si>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</si>
  <si>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</si>
  <si>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</si>
  <si>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</si>
  <si>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</si>
  <si>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</si>
  <si>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</si>
  <si>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</si>
  <si>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</si>
  <si>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</si>
  <si>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</si>
  <si>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</si>
  <si>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</si>
  <si>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</si>
  <si>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</si>
  <si>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</si>
  <si>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</si>
  <si>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</si>
  <si>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</si>
  <si>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</si>
  <si>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</si>
  <si>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</si>
  <si>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</si>
  <si>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</si>
  <si>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</si>
  <si>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</si>
  <si>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</si>
  <si>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</si>
  <si>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</si>
  <si>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</si>
  <si>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</si>
  <si>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</si>
  <si>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</si>
  <si>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</si>
  <si>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</si>
  <si>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</si>
  <si>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</si>
  <si>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</si>
  <si>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</si>
  <si>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</si>
  <si>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</si>
  <si>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</si>
  <si>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</si>
  <si>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</si>
  <si>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</si>
  <si>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</si>
  <si>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</si>
  <si>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</si>
  <si>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</si>
  <si>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</si>
  <si>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</si>
  <si>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</si>
  <si>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</si>
  <si>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</si>
  <si>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</si>
  <si>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</si>
  <si>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</si>
  <si>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</si>
  <si>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</si>
  <si>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</si>
  <si>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</si>
  <si>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</si>
  <si>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</si>
  <si>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</si>
  <si>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</si>
  <si>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</si>
  <si>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</si>
  <si>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</si>
  <si>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</si>
  <si>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</si>
  <si>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</si>
  <si>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</si>
  <si>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</si>
  <si>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</si>
  <si>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</si>
  <si>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</si>
  <si>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</si>
  <si>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</si>
  <si>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</si>
  <si>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</si>
  <si>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</si>
  <si>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</si>
  <si>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</si>
  <si>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</si>
  <si>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</si>
  <si>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</si>
  <si>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</si>
  <si>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</si>
  <si>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</si>
  <si>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</si>
  <si>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</si>
  <si>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</si>
  <si>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</si>
  <si>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</si>
  <si>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</si>
  <si>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</si>
  <si>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</si>
  <si>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</si>
  <si>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</si>
  <si>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</si>
  <si>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</si>
  <si>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</si>
  <si>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</si>
  <si>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</si>
  <si>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</si>
  <si>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</si>
  <si>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</si>
  <si>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</si>
  <si>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</si>
  <si>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</si>
  <si>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</si>
  <si>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</si>
  <si>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</si>
  <si>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</si>
  <si>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</si>
  <si>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</si>
  <si>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</si>
  <si>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</si>
  <si>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</si>
  <si>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</si>
  <si>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</si>
  <si>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</si>
  <si>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</si>
  <si>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</si>
  <si>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</si>
  <si>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</si>
  <si>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</si>
  <si>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</si>
  <si>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</si>
  <si>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</si>
  <si>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</si>
  <si>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</si>
  <si>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</si>
  <si>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</si>
  <si>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</si>
  <si>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</si>
  <si>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</si>
  <si>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</si>
  <si>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</si>
  <si>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</si>
  <si>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</si>
  <si>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</si>
  <si>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</si>
  <si>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</si>
  <si>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</si>
  <si>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</si>
  <si>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</si>
  <si>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</si>
  <si>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</si>
  <si>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</si>
  <si>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</si>
  <si>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</si>
  <si>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</si>
  <si>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</si>
  <si>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</si>
  <si>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</si>
  <si>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</si>
  <si>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</si>
  <si>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</si>
  <si>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</si>
  <si>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</si>
  <si>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</si>
  <si>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</si>
  <si>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</si>
  <si>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</si>
  <si>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</si>
  <si>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</si>
  <si>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</si>
  <si>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</si>
  <si>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</si>
  <si>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</si>
  <si>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</si>
  <si>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</si>
  <si>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</si>
  <si>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</si>
  <si>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</si>
  <si>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</si>
  <si>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</si>
  <si>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</si>
  <si>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</si>
  <si>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</si>
  <si>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</si>
  <si>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</si>
  <si>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</si>
  <si>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</si>
  <si>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</si>
  <si>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</si>
  <si>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</si>
  <si>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</si>
  <si>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</si>
  <si>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</si>
  <si>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</si>
  <si>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</si>
  <si>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</si>
  <si>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</si>
  <si>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</si>
  <si>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</si>
  <si>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</si>
  <si>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</si>
  <si>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</si>
  <si>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</si>
  <si>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</si>
  <si>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</si>
  <si>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</si>
  <si>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</si>
  <si>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</si>
  <si>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</si>
  <si>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</si>
  <si>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</si>
  <si>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</si>
  <si>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</si>
  <si>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</si>
  <si>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</si>
  <si>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</si>
  <si>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</si>
  <si>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</si>
  <si>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</si>
  <si>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</si>
  <si>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</si>
  <si>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</si>
  <si>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</si>
  <si>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</si>
  <si>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</si>
  <si>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</si>
  <si>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</si>
  <si>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</si>
  <si>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</si>
  <si>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</si>
  <si>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</si>
  <si>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</si>
  <si>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</si>
  <si>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</si>
  <si>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</si>
  <si>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</si>
  <si>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</si>
  <si>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</si>
  <si>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</si>
  <si>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</si>
  <si>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</si>
  <si>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</si>
  <si>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</si>
  <si>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</si>
  <si>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</si>
  <si>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</si>
  <si>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</si>
  <si>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</si>
  <si>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</si>
  <si>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</si>
  <si>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</si>
  <si>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</si>
  <si>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</si>
  <si>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</si>
  <si>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</si>
  <si>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</si>
  <si>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</si>
  <si>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</si>
  <si>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</si>
  <si>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</si>
  <si>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</si>
  <si>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</si>
  <si>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</si>
  <si>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</si>
  <si>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</si>
  <si>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</si>
  <si>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</si>
  <si>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</si>
  <si>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</si>
  <si>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</si>
  <si>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</si>
  <si>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</si>
  <si>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</si>
  <si>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</si>
  <si>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</si>
  <si>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</si>
  <si>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</si>
  <si>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</si>
  <si>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</si>
  <si>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</si>
  <si>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</si>
  <si>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</si>
  <si>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</si>
  <si>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</si>
  <si>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</si>
  <si>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</si>
  <si>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</si>
  <si>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</si>
  <si>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</si>
  <si>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</si>
  <si>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</si>
  <si>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</si>
  <si>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</si>
  <si>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</si>
  <si>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</si>
  <si>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</si>
  <si>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</si>
  <si>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</si>
  <si>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</si>
  <si>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</si>
  <si>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</si>
  <si>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</si>
  <si>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</si>
  <si>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</si>
  <si>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</si>
  <si>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</si>
  <si>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</si>
  <si>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</si>
  <si>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</si>
  <si>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</si>
  <si>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</si>
  <si>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</si>
  <si>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</si>
  <si>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</si>
  <si>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</si>
  <si>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</si>
  <si>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</si>
  <si>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</si>
  <si>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</si>
  <si>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</si>
  <si>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</si>
  <si>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</si>
  <si>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</si>
  <si>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</si>
  <si>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</si>
  <si>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</si>
  <si>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</si>
  <si>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</si>
  <si>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</si>
  <si>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</si>
  <si>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</si>
  <si>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</si>
  <si>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</si>
  <si>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</si>
  <si>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</si>
  <si>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</si>
  <si>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</si>
  <si>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</si>
  <si>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</si>
  <si>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</si>
  <si>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</si>
  <si>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</si>
  <si>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</si>
  <si>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</si>
  <si>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</si>
  <si>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</si>
  <si>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</si>
  <si>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</si>
  <si>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</si>
  <si>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</si>
  <si>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</si>
  <si>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</si>
  <si>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</si>
  <si>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</si>
  <si>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</si>
  <si>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</si>
  <si>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</si>
  <si>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</si>
  <si>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</si>
  <si>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</si>
  <si>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</si>
  <si>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</si>
  <si>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</si>
  <si>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</si>
  <si>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</si>
  <si>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</si>
  <si>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</si>
  <si>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</si>
  <si>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</si>
  <si>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</si>
  <si>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</si>
  <si>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</si>
  <si>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</si>
  <si>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</si>
  <si>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</si>
  <si>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</si>
  <si>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</si>
  <si>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</si>
  <si>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</si>
  <si>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</si>
  <si>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</si>
  <si>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</si>
  <si>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</si>
  <si>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</si>
  <si>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</si>
  <si>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</si>
  <si>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</si>
  <si>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</si>
  <si>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</si>
  <si>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</si>
  <si>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</si>
  <si>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</si>
  <si>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</si>
  <si>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</si>
  <si>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</si>
  <si>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</si>
  <si>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</si>
  <si>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</si>
  <si>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</si>
  <si>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</si>
  <si>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</si>
  <si>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</si>
  <si>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</si>
  <si>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</si>
  <si>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</si>
  <si>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</si>
  <si>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</si>
  <si>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</si>
  <si>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</si>
  <si>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</si>
  <si>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</si>
  <si>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</si>
  <si>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</si>
  <si>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</si>
  <si>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</si>
  <si>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</si>
  <si>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</si>
  <si>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</si>
  <si>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</si>
  <si>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</si>
  <si>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</si>
  <si>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</si>
  <si>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</si>
  <si>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</si>
  <si>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</si>
  <si>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</si>
  <si>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</si>
  <si>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</si>
  <si>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</si>
  <si>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</si>
  <si>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</si>
  <si>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</si>
  <si>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</si>
  <si>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</si>
  <si>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</si>
  <si>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</si>
  <si>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</si>
  <si>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</si>
  <si>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</si>
  <si>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</si>
  <si>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</si>
  <si>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</si>
  <si>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</si>
  <si>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</si>
  <si>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</si>
  <si>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</si>
  <si>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</si>
  <si>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</si>
  <si>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</si>
  <si>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</si>
  <si>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</si>
  <si>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</si>
  <si>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</si>
  <si>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</si>
  <si>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</si>
  <si>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</si>
  <si>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</si>
  <si>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</si>
  <si>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</si>
  <si>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</si>
  <si>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</si>
  <si>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</si>
  <si>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</si>
  <si>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</si>
  <si>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</si>
  <si>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</si>
  <si>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</si>
  <si>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</si>
  <si>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</si>
  <si>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</si>
  <si>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</si>
  <si>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</si>
  <si>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</si>
  <si>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</si>
  <si>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</si>
  <si>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</si>
  <si>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</si>
  <si>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</si>
  <si>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</si>
  <si>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</si>
  <si>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</si>
  <si>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</si>
  <si>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</si>
  <si>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</si>
  <si>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</si>
  <si>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</si>
  <si>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</si>
  <si>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</si>
  <si>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</si>
  <si>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</si>
  <si>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</si>
  <si>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</si>
  <si>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</si>
  <si>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</si>
  <si>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</si>
  <si>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</si>
  <si>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</si>
  <si>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</si>
  <si>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</si>
  <si>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</si>
  <si>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</si>
  <si>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</si>
  <si>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</si>
  <si>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</si>
  <si>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</si>
  <si>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</si>
  <si>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</si>
  <si>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</si>
  <si>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</si>
  <si>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</si>
  <si>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</si>
  <si>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</si>
  <si>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</si>
  <si>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</si>
  <si>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</si>
  <si>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</si>
  <si>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</si>
  <si>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</si>
  <si>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</si>
  <si>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</si>
  <si>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</si>
  <si>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</si>
  <si>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</si>
  <si>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</si>
  <si>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</si>
  <si>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</si>
  <si>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</si>
  <si>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</si>
  <si>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</si>
  <si>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</si>
  <si>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</si>
  <si>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</si>
  <si>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</si>
  <si>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</si>
  <si>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</si>
  <si>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</si>
  <si>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</si>
  <si>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</si>
  <si>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</si>
  <si>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</si>
  <si>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</si>
  <si>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</si>
  <si>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</si>
  <si>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</si>
  <si>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</si>
  <si>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</si>
  <si>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</si>
  <si>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</si>
  <si>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</si>
  <si>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</si>
  <si>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</si>
  <si>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</si>
  <si>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</si>
  <si>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</si>
  <si>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</si>
  <si>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</si>
  <si>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</si>
  <si>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</si>
  <si>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</si>
  <si>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</si>
  <si>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</si>
  <si>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</si>
  <si>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</si>
  <si>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</si>
  <si>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</si>
  <si>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</si>
  <si>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</si>
  <si>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</si>
  <si>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</si>
  <si>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</si>
  <si>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</si>
  <si>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</si>
  <si>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</si>
  <si>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</si>
  <si>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</si>
  <si>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</si>
  <si>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</si>
  <si>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</si>
  <si>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</si>
  <si>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</si>
  <si>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</si>
  <si>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</si>
  <si>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</si>
  <si>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</si>
  <si>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</si>
  <si>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</si>
  <si>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</si>
  <si>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</si>
  <si>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</si>
  <si>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</si>
  <si>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</si>
  <si>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</si>
  <si>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</si>
  <si>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</si>
  <si>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</si>
  <si>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</si>
  <si>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</si>
  <si>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</si>
  <si>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</si>
  <si>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</si>
  <si>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</si>
  <si>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</si>
  <si>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</si>
  <si>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</si>
  <si>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</si>
  <si>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</si>
  <si>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</si>
  <si>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</si>
  <si>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</si>
  <si>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</si>
  <si>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</si>
  <si>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</si>
  <si>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</si>
  <si>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</si>
  <si>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</si>
  <si>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</si>
  <si>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</si>
  <si>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</si>
  <si>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</si>
  <si>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</si>
  <si>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</si>
  <si>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</si>
  <si>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</si>
  <si>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</si>
  <si>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</si>
  <si>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</si>
  <si>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</si>
  <si>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</si>
  <si>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</si>
  <si>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</si>
  <si>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</si>
  <si>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</si>
  <si>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</si>
  <si>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</si>
  <si>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</si>
  <si>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</si>
  <si>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</si>
  <si>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</si>
  <si>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</si>
  <si>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</si>
  <si>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</si>
  <si>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</si>
  <si>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</si>
  <si>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</si>
  <si>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</si>
  <si>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</si>
  <si>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</si>
  <si>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</si>
  <si>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</si>
  <si>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</si>
  <si>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</si>
  <si>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</si>
  <si>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</si>
  <si>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</si>
  <si>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</si>
  <si>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</si>
  <si>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</si>
  <si>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</si>
  <si>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</si>
  <si>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</si>
  <si>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</si>
  <si>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</si>
  <si>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</si>
  <si>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</si>
  <si>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</si>
  <si>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</si>
  <si>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</si>
  <si>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</si>
  <si>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</si>
  <si>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</si>
  <si>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</si>
  <si>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</si>
  <si>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</si>
  <si>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</si>
  <si>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</si>
  <si>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</si>
  <si>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</si>
  <si>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</si>
  <si>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</si>
  <si>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</si>
  <si>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</si>
  <si>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</si>
  <si>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</si>
  <si>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</si>
  <si>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</si>
  <si>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</si>
  <si>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</si>
  <si>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</si>
  <si>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</si>
  <si>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</si>
  <si>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</si>
  <si>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</si>
  <si>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</si>
  <si>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</si>
  <si>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</si>
  <si>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</si>
  <si>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</si>
  <si>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</si>
  <si>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</si>
  <si>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</si>
  <si>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</si>
  <si>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</si>
  <si>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</si>
  <si>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</si>
  <si>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</si>
  <si>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</si>
  <si>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</si>
  <si>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</si>
  <si>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</si>
  <si>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</si>
  <si>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</si>
  <si>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</si>
  <si>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</si>
  <si>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</si>
  <si>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</si>
  <si>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</si>
  <si>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</si>
  <si>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</si>
  <si>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</si>
  <si>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</si>
  <si>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</si>
  <si>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</si>
  <si>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</si>
  <si>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</si>
  <si>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</si>
  <si>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</si>
  <si>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</si>
  <si>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</si>
  <si>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</si>
  <si>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</si>
  <si>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</si>
  <si>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</si>
  <si>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</si>
  <si>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</si>
  <si>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</si>
  <si>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</si>
  <si>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</si>
  <si>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</si>
  <si>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</si>
  <si>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</si>
  <si>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</si>
  <si>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</si>
  <si>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</si>
  <si>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</si>
  <si>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</si>
  <si>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</si>
  <si>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</si>
  <si>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</si>
  <si>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</si>
  <si>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</si>
  <si>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</si>
  <si>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</si>
  <si>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</si>
  <si>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</si>
  <si>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</si>
  <si>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</si>
  <si>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</si>
  <si>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</si>
  <si>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</si>
  <si>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</si>
  <si>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</si>
  <si>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</si>
  <si>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</si>
  <si>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</si>
  <si>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</si>
  <si>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</si>
  <si>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</si>
  <si>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</si>
  <si>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</si>
  <si>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</si>
  <si>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</si>
  <si>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</si>
  <si>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</si>
  <si>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</si>
  <si>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</si>
  <si>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</si>
  <si>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</si>
  <si>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</si>
  <si>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</si>
  <si>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</si>
  <si>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</si>
  <si>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</si>
  <si>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</si>
  <si>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</si>
  <si>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</si>
  <si>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</si>
  <si>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</si>
  <si>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</si>
  <si>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</si>
  <si>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</si>
  <si>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</si>
  <si>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</si>
  <si>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</si>
  <si>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</si>
  <si>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</si>
  <si>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</si>
  <si>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</si>
  <si>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</si>
  <si>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</si>
  <si>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</si>
  <si>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</si>
  <si>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</si>
  <si>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</si>
  <si>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</si>
  <si>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</si>
  <si>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</si>
  <si>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</si>
  <si>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</si>
  <si>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</si>
  <si>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</si>
  <si>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</si>
  <si>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</si>
  <si>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</si>
  <si>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</si>
  <si>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</si>
  <si>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</si>
  <si>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</si>
  <si>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</si>
  <si>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</si>
  <si>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</si>
  <si>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</si>
  <si>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</si>
  <si>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</si>
  <si>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</si>
  <si>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</si>
  <si>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</si>
  <si>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</si>
  <si>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</si>
  <si>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</si>
  <si>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</si>
  <si>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</si>
  <si>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</si>
  <si>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</si>
  <si>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</si>
  <si>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</si>
  <si>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</si>
  <si>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</si>
  <si>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</si>
  <si>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</si>
  <si>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</si>
  <si>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</si>
  <si>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</si>
  <si>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</si>
  <si>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</si>
  <si>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</si>
  <si>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</si>
  <si>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</si>
  <si>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</si>
  <si>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</si>
  <si>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</si>
  <si>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</si>
  <si>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</si>
  <si>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</si>
  <si>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</si>
  <si>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</si>
  <si>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</si>
  <si>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</si>
  <si>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</si>
  <si>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</si>
  <si>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</si>
  <si>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</si>
  <si>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</si>
  <si>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</si>
  <si>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</si>
  <si>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</si>
  <si>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</si>
  <si>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</si>
  <si>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</si>
  <si>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</si>
  <si>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</si>
  <si>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</si>
  <si>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</si>
  <si>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</si>
  <si>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</si>
  <si>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</si>
  <si>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</si>
  <si>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</si>
  <si>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</si>
  <si>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</si>
  <si>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</si>
  <si>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</si>
  <si>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</si>
  <si>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</si>
  <si>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</si>
  <si>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</si>
  <si>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</si>
  <si>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</si>
  <si>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</si>
  <si>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</si>
  <si>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</si>
  <si>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</si>
  <si>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</si>
  <si>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</si>
  <si>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</si>
  <si>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</si>
  <si>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</si>
  <si>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</si>
  <si>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</si>
  <si>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</si>
  <si>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</si>
  <si>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</si>
  <si>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</si>
  <si>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</si>
  <si>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</si>
  <si>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</si>
  <si>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</si>
  <si>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</si>
  <si>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</si>
  <si>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</si>
  <si>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</si>
  <si>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</si>
  <si>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</si>
  <si>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</si>
  <si>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</si>
  <si>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</si>
  <si>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</si>
  <si>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</si>
  <si>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</si>
  <si>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</si>
  <si>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</si>
  <si>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</si>
  <si>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</si>
  <si>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</si>
  <si>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</si>
  <si>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</si>
  <si>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</si>
  <si>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</si>
  <si>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</si>
  <si>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</si>
  <si>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</si>
  <si>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</si>
  <si>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</si>
  <si>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</si>
  <si>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</si>
  <si>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</si>
  <si>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</si>
  <si>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</si>
  <si>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</si>
  <si>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</si>
  <si>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</si>
  <si>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</si>
  <si>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</si>
  <si>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</si>
  <si>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</si>
  <si>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</si>
  <si>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</si>
  <si>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</si>
  <si>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</si>
  <si>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</si>
  <si>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</si>
  <si>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</si>
  <si>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</si>
  <si>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</si>
  <si>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</si>
  <si>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</si>
  <si>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</si>
  <si>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</si>
  <si>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</si>
  <si>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</si>
  <si>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</si>
  <si>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</si>
  <si>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</si>
  <si>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</si>
  <si>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</si>
  <si>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</si>
  <si>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</si>
  <si>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</si>
  <si>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</si>
  <si>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</si>
  <si>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</si>
  <si>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</si>
  <si>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</si>
  <si>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</si>
  <si>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</si>
  <si>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</si>
  <si>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</si>
  <si>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</si>
  <si>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</si>
  <si>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</si>
  <si>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</si>
  <si>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</si>
  <si>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</si>
  <si>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</si>
  <si>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</si>
  <si>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</si>
  <si>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</si>
  <si>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</si>
  <si>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</si>
  <si>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</si>
  <si>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</si>
  <si>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</si>
  <si>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</si>
  <si>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</si>
  <si>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</si>
  <si>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</si>
  <si>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</si>
  <si>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</si>
  <si>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</si>
  <si>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</si>
  <si>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</si>
  <si>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</si>
  <si>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</si>
  <si>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</si>
  <si>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</si>
  <si>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</si>
  <si>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</si>
  <si>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</si>
  <si>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</si>
  <si>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</si>
  <si>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</si>
  <si>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</si>
  <si>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</si>
  <si>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</si>
  <si>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</si>
  <si>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</si>
  <si>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</si>
  <si>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</si>
  <si>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</si>
  <si>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</si>
  <si>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</si>
  <si>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</si>
  <si>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</si>
  <si>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</si>
  <si>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</si>
  <si>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</si>
  <si>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</si>
  <si>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</si>
  <si>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</si>
  <si>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</si>
  <si>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</si>
  <si>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</si>
  <si>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</si>
  <si>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</si>
  <si>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</si>
  <si>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</si>
  <si>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</si>
  <si>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</si>
  <si>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</si>
  <si>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</si>
  <si>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</si>
  <si>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</si>
  <si>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</si>
  <si>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</si>
  <si>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</si>
  <si>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</si>
  <si>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</si>
  <si>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</si>
  <si>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</si>
  <si>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</si>
  <si>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</si>
  <si>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</si>
  <si>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</si>
  <si>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</si>
  <si>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</si>
  <si>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</si>
  <si>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</si>
  <si>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</si>
  <si>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</si>
  <si>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</si>
  <si>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</si>
  <si>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</si>
  <si>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</si>
  <si>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</si>
  <si>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</si>
  <si>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</si>
  <si>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</si>
  <si>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</si>
  <si>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</si>
  <si>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</si>
  <si>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</si>
  <si>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</si>
  <si>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</si>
  <si>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</si>
  <si>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</si>
  <si>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</si>
  <si>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</si>
  <si>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</si>
  <si>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</si>
  <si>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</si>
  <si>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</si>
  <si>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</si>
  <si>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</si>
  <si>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</si>
  <si>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</si>
  <si>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</si>
  <si>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</si>
  <si>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</si>
  <si>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</si>
  <si>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</si>
  <si>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</si>
  <si>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</si>
  <si>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</si>
  <si>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</si>
  <si>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</si>
  <si>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</si>
  <si>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</si>
  <si>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</si>
  <si>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</si>
  <si>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</si>
  <si>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</si>
  <si>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</si>
  <si>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</si>
  <si>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</si>
  <si>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</si>
  <si>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</si>
  <si>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</si>
  <si>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</si>
  <si>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</si>
  <si>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</si>
  <si>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</si>
  <si>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</si>
  <si>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</si>
  <si>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</si>
  <si>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</si>
  <si>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</si>
  <si>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</si>
  <si>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</si>
  <si>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</si>
  <si>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</si>
  <si>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</si>
  <si>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</si>
  <si>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</si>
  <si>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</si>
  <si>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</si>
  <si>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</si>
  <si>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</si>
  <si>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</si>
  <si>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</si>
  <si>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</si>
  <si>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</si>
  <si>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</si>
  <si>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</si>
  <si>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</si>
  <si>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</si>
  <si>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</si>
  <si>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</si>
  <si>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</si>
  <si>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</si>
  <si>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</si>
  <si>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</si>
  <si>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</si>
  <si>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</si>
  <si>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</si>
  <si>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</si>
  <si>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</si>
  <si>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</si>
  <si>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</si>
  <si>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</si>
  <si>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</si>
  <si>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</si>
  <si>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</si>
  <si>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</si>
  <si>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</si>
  <si>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</si>
  <si>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</si>
  <si>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</si>
  <si>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</si>
  <si>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</si>
  <si>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</si>
  <si>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</si>
  <si>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</si>
  <si>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</si>
  <si>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</si>
  <si>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</si>
  <si>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</si>
  <si>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</si>
  <si>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</si>
  <si>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</si>
  <si>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</si>
  <si>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</si>
  <si>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</si>
  <si>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</si>
  <si>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</si>
  <si>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</si>
  <si>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</si>
  <si>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</si>
  <si>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</si>
  <si>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</si>
  <si>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</si>
  <si>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</si>
  <si>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</si>
  <si>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</si>
  <si>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</si>
  <si>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</si>
  <si>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</si>
  <si>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</si>
  <si>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</si>
  <si>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</si>
  <si>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</si>
  <si>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</si>
  <si>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</si>
  <si>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</si>
  <si>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</si>
  <si>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</si>
  <si>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</si>
  <si>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</si>
  <si>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</si>
  <si>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</si>
  <si>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</si>
  <si>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</si>
  <si>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</si>
  <si>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</si>
  <si>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</si>
  <si>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</si>
  <si>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</si>
  <si>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</si>
  <si>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</si>
  <si>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</si>
  <si>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</si>
  <si>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</si>
  <si>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</si>
  <si>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</si>
  <si>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</si>
  <si>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</si>
  <si>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</si>
  <si>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</si>
  <si>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</si>
  <si>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</si>
  <si>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</si>
  <si>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</si>
  <si>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</si>
  <si>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</si>
  <si>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</si>
  <si>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</si>
  <si>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</si>
  <si>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</si>
  <si>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</si>
  <si>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</si>
  <si>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</si>
  <si>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</si>
  <si>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</si>
  <si>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</si>
  <si>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</si>
  <si>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</si>
  <si>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</si>
  <si>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</si>
  <si>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</si>
  <si>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</si>
  <si>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</si>
  <si>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</si>
  <si>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</si>
  <si>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</si>
  <si>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</si>
  <si>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</si>
  <si>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</si>
  <si>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</si>
  <si>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</si>
  <si>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</si>
  <si>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</si>
  <si>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</si>
  <si>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</si>
  <si>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</si>
  <si>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</si>
  <si>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</si>
  <si>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</si>
  <si>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</si>
  <si>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</si>
  <si>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</si>
  <si>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</si>
  <si>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</si>
  <si>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</si>
  <si>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</si>
  <si>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</si>
  <si>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</si>
  <si>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</si>
  <si>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</si>
  <si>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</si>
  <si>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</si>
  <si>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</si>
  <si>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</si>
  <si>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</si>
  <si>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</si>
  <si>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</si>
  <si>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</si>
  <si>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</si>
  <si>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</si>
  <si>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</si>
  <si>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</si>
  <si>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</si>
  <si>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</si>
  <si>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</si>
  <si>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</si>
  <si>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</si>
  <si>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</si>
  <si>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</si>
  <si>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</si>
  <si>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</si>
  <si>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</si>
  <si>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</si>
  <si>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</si>
  <si>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</si>
  <si>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</si>
  <si>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</si>
  <si>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</si>
  <si>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</si>
  <si>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</si>
  <si>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</si>
  <si>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</si>
  <si>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</si>
  <si>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</si>
  <si>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</si>
  <si>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</si>
  <si>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</si>
  <si>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</si>
  <si>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</si>
  <si>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</si>
  <si>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</si>
  <si>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</si>
  <si>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</si>
  <si>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</si>
  <si>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</si>
  <si>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</si>
  <si>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</si>
  <si>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</si>
  <si>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</si>
  <si>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</si>
  <si>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</si>
  <si>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</si>
  <si>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</si>
  <si>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</si>
  <si>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</si>
  <si>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</si>
  <si>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</si>
  <si>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</si>
  <si>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</si>
  <si>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</si>
  <si>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</si>
  <si>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</si>
  <si>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</si>
  <si>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</si>
  <si>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</si>
  <si>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</si>
  <si>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</si>
  <si>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</si>
  <si>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</si>
  <si>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</si>
  <si>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</si>
  <si>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</si>
  <si>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</si>
  <si>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</si>
  <si>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</si>
  <si>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</si>
  <si>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</si>
  <si>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</si>
  <si>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</si>
  <si>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</si>
  <si>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</si>
  <si>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</si>
  <si>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</si>
  <si>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</si>
  <si>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</si>
  <si>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</si>
  <si>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</si>
  <si>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</si>
  <si>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</si>
  <si>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</si>
  <si>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</si>
  <si>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</si>
  <si>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</si>
  <si>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</si>
  <si>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</si>
  <si>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</si>
  <si>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</si>
  <si>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</si>
  <si>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</si>
  <si>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</si>
  <si>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</si>
  <si>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</si>
  <si>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</si>
  <si>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</si>
  <si>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</si>
  <si>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</si>
  <si>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</si>
  <si>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</si>
  <si>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</si>
  <si>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</si>
  <si>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</si>
  <si>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</si>
  <si>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</si>
  <si>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</si>
  <si>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</si>
  <si>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</si>
  <si>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</si>
  <si>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</si>
  <si>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</si>
  <si>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</si>
  <si>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</si>
  <si>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</si>
  <si>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</si>
  <si>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</si>
  <si>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</si>
  <si>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</si>
  <si>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</si>
  <si>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</si>
  <si>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</si>
  <si>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</si>
  <si>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</si>
  <si>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</si>
  <si>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</si>
  <si>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</si>
  <si>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</si>
  <si>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</si>
  <si>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</si>
  <si>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</si>
  <si>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</si>
  <si>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</si>
  <si>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</si>
  <si>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</si>
  <si>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</si>
  <si>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</si>
  <si>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</si>
  <si>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</si>
  <si>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</si>
  <si>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</si>
  <si>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</si>
  <si>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</si>
  <si>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</si>
  <si>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</si>
  <si>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</si>
  <si>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</si>
  <si>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</si>
  <si>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</si>
  <si>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</si>
  <si>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</si>
  <si>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</si>
  <si>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</si>
  <si>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</si>
  <si>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</si>
  <si>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</si>
  <si>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</si>
  <si>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</si>
  <si>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</si>
  <si>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</si>
  <si>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</si>
  <si>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</si>
  <si>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</si>
  <si>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</si>
  <si>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</si>
  <si>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</si>
  <si>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</si>
  <si>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</si>
  <si>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</si>
  <si>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</si>
  <si>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</si>
  <si>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</si>
  <si>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</si>
  <si>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</si>
  <si>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</si>
  <si>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</si>
  <si>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</si>
  <si>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</si>
  <si>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</si>
  <si>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</si>
  <si>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</si>
  <si>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</si>
  <si>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</si>
  <si>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</si>
  <si>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</si>
  <si>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</si>
  <si>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</si>
  <si>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</si>
  <si>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</si>
  <si>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</si>
  <si>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</si>
  <si>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</si>
  <si>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</si>
  <si>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</si>
  <si>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</si>
  <si>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</si>
  <si>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</si>
  <si>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</si>
  <si>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</si>
  <si>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</si>
  <si>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</si>
  <si>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</si>
  <si>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</si>
  <si>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</si>
  <si>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</si>
  <si>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</si>
  <si>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</si>
  <si>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</si>
  <si>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</si>
  <si>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</si>
  <si>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</si>
  <si>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</si>
  <si>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</si>
  <si>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</si>
  <si>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</si>
  <si>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</si>
  <si>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</si>
  <si>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</si>
  <si>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</si>
  <si>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</si>
  <si>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</si>
  <si>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</si>
  <si>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</si>
  <si>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</si>
  <si>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</si>
  <si>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</si>
  <si>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</si>
  <si>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</si>
  <si>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</si>
  <si>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</si>
  <si>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</si>
  <si>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</si>
  <si>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</si>
  <si>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</si>
  <si>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</si>
  <si>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</si>
  <si>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</si>
  <si>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</si>
  <si>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</si>
  <si>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</si>
  <si>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</si>
  <si>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</si>
  <si>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</si>
  <si>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</si>
  <si>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</si>
  <si>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</si>
  <si>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</si>
  <si>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</si>
  <si>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</si>
  <si>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</si>
  <si>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</si>
  <si>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</si>
  <si>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</si>
  <si>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</si>
  <si>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</si>
  <si>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</si>
  <si>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</si>
  <si>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</si>
  <si>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</si>
  <si>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</si>
  <si>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</si>
  <si>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</si>
  <si>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</si>
  <si>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</si>
  <si>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</si>
  <si>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</si>
  <si>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</si>
  <si>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</si>
  <si>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</si>
  <si>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</si>
  <si>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</si>
  <si>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</si>
  <si>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</si>
  <si>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</si>
  <si>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</si>
  <si>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</si>
  <si>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</si>
  <si>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</si>
  <si>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</si>
  <si>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</si>
  <si>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</si>
  <si>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</si>
  <si>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</si>
  <si>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</si>
  <si>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</si>
  <si>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</si>
  <si>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</si>
  <si>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</si>
  <si>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</si>
  <si>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</si>
  <si>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</si>
  <si>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</si>
  <si>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</si>
  <si>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</si>
  <si>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</si>
  <si>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</si>
  <si>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</si>
  <si>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</si>
  <si>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</si>
  <si>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</si>
  <si>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</si>
  <si>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</si>
  <si>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</si>
  <si>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</si>
  <si>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</si>
  <si>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</si>
  <si>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</si>
  <si>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</si>
  <si>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</si>
  <si>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</si>
  <si>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</si>
  <si>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</si>
  <si>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</si>
  <si>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</si>
  <si>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</si>
  <si>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</si>
  <si>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</si>
  <si>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</si>
  <si>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</si>
  <si>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</si>
  <si>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</si>
  <si>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</si>
  <si>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</si>
  <si>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</si>
  <si>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</si>
  <si>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</si>
  <si>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</si>
  <si>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</si>
  <si>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</si>
  <si>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</si>
  <si>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</si>
  <si>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</si>
  <si>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</si>
  <si>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</si>
  <si>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</si>
  <si>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</si>
  <si>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</si>
  <si>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</si>
  <si>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</si>
  <si>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</si>
  <si>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</si>
  <si>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</si>
  <si>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</si>
  <si>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</si>
  <si>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</si>
  <si>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</si>
  <si>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</si>
  <si>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</si>
  <si>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</si>
  <si>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</si>
  <si>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</si>
  <si>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</si>
  <si>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</si>
  <si>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</si>
  <si>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</si>
  <si>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</si>
  <si>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</si>
  <si>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</si>
  <si>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</si>
  <si>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</si>
  <si>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</si>
  <si>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</si>
  <si>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</si>
  <si>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</si>
  <si>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</si>
  <si>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</si>
  <si>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</si>
  <si>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</si>
  <si>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</si>
  <si>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</si>
  <si>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</si>
  <si>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</si>
  <si>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</si>
  <si>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</si>
  <si>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</si>
  <si>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</si>
  <si>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</si>
  <si>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</si>
  <si>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</si>
  <si>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</si>
  <si>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</si>
  <si>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</si>
  <si>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</si>
  <si>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</si>
  <si>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</si>
  <si>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</si>
  <si>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</si>
  <si>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</si>
  <si>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</si>
  <si>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</si>
  <si>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</si>
  <si>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</si>
  <si>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</si>
  <si>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</si>
  <si>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</si>
  <si>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</si>
  <si>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</si>
  <si>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</si>
  <si>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</si>
  <si>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</si>
  <si>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</si>
  <si>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</si>
  <si>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</si>
  <si>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</si>
  <si>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</si>
  <si>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</si>
  <si>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</si>
  <si>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</si>
  <si>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</si>
  <si>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</si>
  <si>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</si>
  <si>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</si>
  <si>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</si>
  <si>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</si>
  <si>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</si>
  <si>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</si>
  <si>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</si>
  <si>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</si>
  <si>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</si>
  <si>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</si>
  <si>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</si>
  <si>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</si>
  <si>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</si>
  <si>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</si>
  <si>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</si>
  <si>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</si>
  <si>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</si>
  <si>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</si>
  <si>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</si>
  <si>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</si>
  <si>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</si>
  <si>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</si>
  <si>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</si>
  <si>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</si>
  <si>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</si>
  <si>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</si>
  <si>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</si>
  <si>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</si>
  <si>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</si>
  <si>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</si>
  <si>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</si>
  <si>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</si>
  <si>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</si>
  <si>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</si>
  <si>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</si>
  <si>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</si>
  <si>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</si>
  <si>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</si>
  <si>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</si>
  <si>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</si>
  <si>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</si>
  <si>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</si>
  <si>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</si>
  <si>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</si>
  <si>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</si>
  <si>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</si>
  <si>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</si>
  <si>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</si>
  <si>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</si>
  <si>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</si>
  <si>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</si>
  <si>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</si>
  <si>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</si>
  <si>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</si>
  <si>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</si>
  <si>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</si>
  <si>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</si>
  <si>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</si>
  <si>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</si>
  <si>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</si>
  <si>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</si>
  <si>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</si>
  <si>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</si>
  <si>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</si>
  <si>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</si>
  <si>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</si>
  <si>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</si>
  <si>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</si>
  <si>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</si>
  <si>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</si>
  <si>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</si>
  <si>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</si>
  <si>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</si>
  <si>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</si>
  <si>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</si>
  <si>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</si>
  <si>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</si>
  <si>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</si>
  <si>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</si>
  <si>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</si>
  <si>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</si>
  <si>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</si>
  <si>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</si>
  <si>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</si>
  <si>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</si>
  <si>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</si>
  <si>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</si>
  <si>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</si>
  <si>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</si>
  <si>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</si>
  <si>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</si>
  <si>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</si>
  <si>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</si>
  <si>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</si>
  <si>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</si>
  <si>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</si>
  <si>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</si>
  <si>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</si>
  <si>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</si>
  <si>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</si>
  <si>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</si>
  <si>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</si>
  <si>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</si>
  <si>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</si>
  <si>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</si>
  <si>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</si>
  <si>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</si>
  <si>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</si>
  <si>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</si>
  <si>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</si>
  <si>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</si>
  <si>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</si>
  <si>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</si>
  <si>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</si>
  <si>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</si>
  <si>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</si>
  <si>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</si>
  <si>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</si>
  <si>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</si>
  <si>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</si>
  <si>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</si>
  <si>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</si>
  <si>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</si>
  <si>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</si>
  <si>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</si>
  <si>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</si>
  <si>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</si>
  <si>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</si>
  <si>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</si>
  <si>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</si>
  <si>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</si>
  <si>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</si>
  <si>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</si>
  <si>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</si>
  <si>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</si>
  <si>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</si>
  <si>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</si>
  <si>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</si>
  <si>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</si>
  <si>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</si>
  <si>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</si>
  <si>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</si>
  <si>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</si>
  <si>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</si>
  <si>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</si>
  <si>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</si>
  <si>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</si>
  <si>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</si>
  <si>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</si>
  <si>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</si>
  <si>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</si>
  <si>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</si>
  <si>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</si>
  <si>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</si>
  <si>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</si>
  <si>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</si>
  <si>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</si>
  <si>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</si>
  <si>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</si>
  <si>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</si>
  <si>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</si>
  <si>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</si>
  <si>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</si>
  <si>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</si>
  <si>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</si>
  <si>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</si>
  <si>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</si>
  <si>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</si>
  <si>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</si>
  <si>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</si>
  <si>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</si>
  <si>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</si>
  <si>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</si>
  <si>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</si>
  <si>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</si>
  <si>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</si>
  <si>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</si>
  <si>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</si>
  <si>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</si>
  <si>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</si>
  <si>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</si>
  <si>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</si>
  <si>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</si>
  <si>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</si>
  <si>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</si>
  <si>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</si>
  <si>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</si>
  <si>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</si>
  <si>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</si>
  <si>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</si>
  <si>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</si>
  <si>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</si>
  <si>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</si>
  <si>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</si>
  <si>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</si>
  <si>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</si>
  <si>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</si>
  <si>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</si>
  <si>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</si>
  <si>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</si>
  <si>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</si>
  <si>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</si>
  <si>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</si>
  <si>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</si>
  <si>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</si>
  <si>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</si>
  <si>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</si>
  <si>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</si>
  <si>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</si>
  <si>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</si>
  <si>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</si>
  <si>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</si>
  <si>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</si>
  <si>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</si>
  <si>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</si>
  <si>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</si>
  <si>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</si>
  <si>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</si>
  <si>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</si>
  <si>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</si>
  <si>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</si>
  <si>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</si>
  <si>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</si>
  <si>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</si>
  <si>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</si>
  <si>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</si>
  <si>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</si>
  <si>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</si>
  <si>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</si>
  <si>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</si>
  <si>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</si>
  <si>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</si>
  <si>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</si>
  <si>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</si>
  <si>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</si>
  <si>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</si>
  <si>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</si>
  <si>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</si>
  <si>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</si>
  <si>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</si>
  <si>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</si>
  <si>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</si>
  <si>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</si>
  <si>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</si>
  <si>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</si>
  <si>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</si>
  <si>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</si>
  <si>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</si>
  <si>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</si>
  <si>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</si>
  <si>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</si>
  <si>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</si>
  <si>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</si>
  <si>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</si>
  <si>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</si>
  <si>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</si>
  <si>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</si>
  <si>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</si>
  <si>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</si>
  <si>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</si>
  <si>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</si>
  <si>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</si>
  <si>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</si>
  <si>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</si>
  <si>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</si>
  <si>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</si>
  <si>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</si>
  <si>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</si>
  <si>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</si>
  <si>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</si>
  <si>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</si>
  <si>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</si>
  <si>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</si>
  <si>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</si>
  <si>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</si>
  <si>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</si>
  <si>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</si>
  <si>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</si>
  <si>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</si>
  <si>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</si>
  <si>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</si>
  <si>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</si>
  <si>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</si>
  <si>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</si>
  <si>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</si>
  <si>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</si>
  <si>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</si>
  <si>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</si>
  <si>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</si>
  <si>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</si>
  <si>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</si>
  <si>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</si>
  <si>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</si>
  <si>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</si>
  <si>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</si>
  <si>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</si>
  <si>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</si>
  <si>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</si>
  <si>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</si>
  <si>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</si>
  <si>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</si>
  <si>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</si>
  <si>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</si>
  <si>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</si>
  <si>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</si>
  <si>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</si>
  <si>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</si>
  <si>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</si>
  <si>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</si>
  <si>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</si>
  <si>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</si>
  <si>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</si>
  <si>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</si>
  <si>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</si>
  <si>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</si>
  <si>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</si>
  <si>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</si>
  <si>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</si>
  <si>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</si>
  <si>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</si>
  <si>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</si>
  <si>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</si>
  <si>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</si>
  <si>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</si>
  <si>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</si>
  <si>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</si>
  <si>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</si>
  <si>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</si>
  <si>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</si>
  <si>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</si>
  <si>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</si>
  <si>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</si>
  <si>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</si>
  <si>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</si>
  <si>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</si>
  <si>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</si>
  <si>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</si>
  <si>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</si>
  <si>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</si>
  <si>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</si>
  <si>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</si>
  <si>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</si>
  <si>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</si>
  <si>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</si>
  <si>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</si>
  <si>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</si>
  <si>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</si>
  <si>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</si>
  <si>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</si>
  <si>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</si>
  <si>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</si>
  <si>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</si>
  <si>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</si>
  <si>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</si>
  <si>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</si>
  <si>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</si>
  <si>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</si>
  <si>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</si>
  <si>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</si>
  <si>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</si>
  <si>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</si>
  <si>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</si>
  <si>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</si>
  <si>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</si>
  <si>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</si>
  <si>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</si>
  <si>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</si>
  <si>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</si>
  <si>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</si>
  <si>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</si>
  <si>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</si>
  <si>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</si>
  <si>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</si>
  <si>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</si>
  <si>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</si>
  <si>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</si>
  <si>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</si>
  <si>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</si>
  <si>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</si>
  <si>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</si>
  <si>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</si>
  <si>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</si>
  <si>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</si>
  <si>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</si>
  <si>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</si>
  <si>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</si>
  <si>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</si>
  <si>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</si>
  <si>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</si>
  <si>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</si>
  <si>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</si>
  <si>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</si>
  <si>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</si>
  <si>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</si>
  <si>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</si>
  <si>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</si>
  <si>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</si>
  <si>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</si>
  <si>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</si>
  <si>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</si>
  <si>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</si>
  <si>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</si>
  <si>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</si>
  <si>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</si>
  <si>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</si>
  <si>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</si>
  <si>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</si>
  <si>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</si>
  <si>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</si>
  <si>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</si>
  <si>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</si>
  <si>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</si>
  <si>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</si>
  <si>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</si>
  <si>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</si>
  <si>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</si>
  <si>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</si>
  <si>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</si>
  <si>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</si>
  <si>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</si>
  <si>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</si>
  <si>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</si>
  <si>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</si>
  <si>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</si>
  <si>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</si>
  <si>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</si>
  <si>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</si>
  <si>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</si>
  <si>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</si>
  <si>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</si>
  <si>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</si>
  <si>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</si>
  <si>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</si>
  <si>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</si>
  <si>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</si>
  <si>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</si>
  <si>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</si>
  <si>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</si>
  <si>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</si>
  <si>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</si>
  <si>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</si>
  <si>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</si>
  <si>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</si>
  <si>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</si>
  <si>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</si>
  <si>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</si>
  <si>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</si>
  <si>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</si>
  <si>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</si>
  <si>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</si>
  <si>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</si>
  <si>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</si>
  <si>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</si>
  <si>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</si>
  <si>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</si>
  <si>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</si>
  <si>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</si>
  <si>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</si>
  <si>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</si>
  <si>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</si>
  <si>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</si>
  <si>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</si>
  <si>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</si>
  <si>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</si>
  <si>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</si>
  <si>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</si>
  <si>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</si>
  <si>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</si>
  <si>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</si>
  <si>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</si>
  <si>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</si>
  <si>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</si>
  <si>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</si>
  <si>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</si>
  <si>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</si>
  <si>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</si>
  <si>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</si>
  <si>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</si>
  <si>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</si>
  <si>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</si>
  <si>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</si>
  <si>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</si>
  <si>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</si>
  <si>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</si>
  <si>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</si>
  <si>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</si>
  <si>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</si>
  <si>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</si>
  <si>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</si>
  <si>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</si>
  <si>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</si>
  <si>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</si>
  <si>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</si>
  <si>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</si>
  <si>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</si>
  <si>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</si>
  <si>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</si>
  <si>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</si>
  <si>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</si>
  <si>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</si>
  <si>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</si>
  <si>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</si>
  <si>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</si>
  <si>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</si>
  <si>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</si>
  <si>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</si>
  <si>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</si>
  <si>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</si>
  <si>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</si>
  <si>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</si>
  <si>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</si>
  <si>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</si>
  <si>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</si>
  <si>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</si>
  <si>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</si>
  <si>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</si>
  <si>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</si>
  <si>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</si>
  <si>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</si>
  <si>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</si>
  <si>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</si>
  <si>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</si>
  <si>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</si>
  <si>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</si>
  <si>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</si>
  <si>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</si>
  <si>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</si>
  <si>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</si>
  <si>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</si>
  <si>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</si>
  <si>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</si>
  <si>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</si>
  <si>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</si>
  <si>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</si>
  <si>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</si>
  <si>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</si>
  <si>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</si>
  <si>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</si>
  <si>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</si>
  <si>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</si>
  <si>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</si>
  <si>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</si>
  <si>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</si>
  <si>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</si>
  <si>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</si>
  <si>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</si>
  <si>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</si>
  <si>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</si>
  <si>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</si>
  <si>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</si>
  <si>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</si>
  <si>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</si>
  <si>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</si>
  <si>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</si>
  <si>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</si>
  <si>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</si>
  <si>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</si>
  <si>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</si>
  <si>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</si>
  <si>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</si>
  <si>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</si>
  <si>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</si>
  <si>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</si>
  <si>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</si>
  <si>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</si>
  <si>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</si>
  <si>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</si>
  <si>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</si>
  <si>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</si>
  <si>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</si>
  <si>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</si>
  <si>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</si>
  <si>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</si>
  <si>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</si>
  <si>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</si>
  <si>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</si>
  <si>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</si>
  <si>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</si>
  <si>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</si>
  <si>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</si>
  <si>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</si>
  <si>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</si>
  <si>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</si>
  <si>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</si>
  <si>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</si>
  <si>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</si>
  <si>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</si>
  <si>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</si>
  <si>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</si>
  <si>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</si>
  <si>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</si>
  <si>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</si>
  <si>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</si>
  <si>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</si>
  <si>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</si>
  <si>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</si>
  <si>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</si>
  <si>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</si>
  <si>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</si>
  <si>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</si>
  <si>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</si>
  <si>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</si>
  <si>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</si>
  <si>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</si>
  <si>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</si>
  <si>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</si>
  <si>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</si>
  <si>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</si>
  <si>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</si>
  <si>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</si>
  <si>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</si>
  <si>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</si>
  <si>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</si>
  <si>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</si>
  <si>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</si>
  <si>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</si>
  <si>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</si>
  <si>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</si>
  <si>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</si>
  <si>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</si>
  <si>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</si>
  <si>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</si>
  <si>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</si>
  <si>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</si>
  <si>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</si>
  <si>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</si>
  <si>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</si>
  <si>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</si>
  <si>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</si>
  <si>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</si>
  <si>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</si>
  <si>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</si>
  <si>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</si>
  <si>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</si>
  <si>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</si>
  <si>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</si>
  <si>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</si>
  <si>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</si>
  <si>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</si>
  <si>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</si>
  <si>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</si>
  <si>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</si>
  <si>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</si>
  <si>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</si>
  <si>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</si>
  <si>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</si>
  <si>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</si>
  <si>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</si>
  <si>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</si>
  <si>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</si>
  <si>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</si>
  <si>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</si>
  <si>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</si>
  <si>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</si>
  <si>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</si>
  <si>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</si>
  <si>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</si>
  <si>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</si>
  <si>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</si>
  <si>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</si>
  <si>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</si>
  <si>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</si>
  <si>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</si>
  <si>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</si>
  <si>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</si>
  <si>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</si>
  <si>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</si>
  <si>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</si>
  <si>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</si>
  <si>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</si>
  <si>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</si>
  <si>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</si>
  <si>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</si>
  <si>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</si>
  <si>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</si>
  <si>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</si>
  <si>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</si>
  <si>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</si>
  <si>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</si>
  <si>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</si>
  <si>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</si>
  <si>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</si>
  <si>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</si>
  <si>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</si>
  <si>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</si>
  <si>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</si>
  <si>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</si>
  <si>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</si>
  <si>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</si>
  <si>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</si>
  <si>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</si>
  <si>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</si>
  <si>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</si>
  <si>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</si>
  <si>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</si>
  <si>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</si>
  <si>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</si>
  <si>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</si>
  <si>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</si>
  <si>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</si>
  <si>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</si>
  <si>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</si>
  <si>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</si>
  <si>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</si>
  <si>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</si>
  <si>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</si>
  <si>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</si>
  <si>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</si>
  <si>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</si>
  <si>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</si>
  <si>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</si>
  <si>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</si>
  <si>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</si>
  <si>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</si>
  <si>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</si>
  <si>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</si>
  <si>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</si>
  <si>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</si>
  <si>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</si>
  <si>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</si>
  <si>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</si>
  <si>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</si>
  <si>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</si>
  <si>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</si>
  <si>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</si>
  <si>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</si>
  <si>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</si>
  <si>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</si>
  <si>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</si>
  <si>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</si>
  <si>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</si>
  <si>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</si>
  <si>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</si>
  <si>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</si>
  <si>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</si>
  <si>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</si>
  <si>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</si>
  <si>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</si>
  <si>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</si>
  <si>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</si>
  <si>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</si>
  <si>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</si>
  <si>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</si>
  <si>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</si>
  <si>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</si>
  <si>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</si>
  <si>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</si>
  <si>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</si>
  <si>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</si>
  <si>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</si>
  <si>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</si>
  <si>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</si>
  <si>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</si>
  <si>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</si>
  <si>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</si>
  <si>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</si>
  <si>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</si>
  <si>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</si>
  <si>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</si>
  <si>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</si>
  <si>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</si>
  <si>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</si>
  <si>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</si>
  <si>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</si>
  <si>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</si>
  <si>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</si>
  <si>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</si>
  <si>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</si>
  <si>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</si>
  <si>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</si>
  <si>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</si>
  <si>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</si>
  <si>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</si>
  <si>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</si>
  <si>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</si>
  <si>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</si>
  <si>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</si>
  <si>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</si>
  <si>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</si>
  <si>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</si>
  <si>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</si>
  <si>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</si>
  <si>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</si>
  <si>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</si>
  <si>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</si>
  <si>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</si>
  <si>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</si>
  <si>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</si>
  <si>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</si>
  <si>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</si>
  <si>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</si>
  <si>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</si>
  <si>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</si>
  <si>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</si>
  <si>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</si>
  <si>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</si>
  <si>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</si>
  <si>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</si>
  <si>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</si>
  <si>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</si>
  <si>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</si>
  <si>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</si>
  <si>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</si>
  <si>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</si>
  <si>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</si>
  <si>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</si>
  <si>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</si>
  <si>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</si>
  <si>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</si>
  <si>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</si>
  <si>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</si>
  <si>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</si>
  <si>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</si>
  <si>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</si>
  <si>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</si>
  <si>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</si>
  <si>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</si>
  <si>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</si>
  <si>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</si>
  <si>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</si>
  <si>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</si>
  <si>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</si>
  <si>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</si>
  <si>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</si>
  <si>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</si>
  <si>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</si>
  <si>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</si>
  <si>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</si>
  <si>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</si>
  <si>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</si>
  <si>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</si>
  <si>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</si>
  <si>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</si>
  <si>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</si>
  <si>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</si>
  <si>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</si>
  <si>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</si>
  <si>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</si>
  <si>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</si>
  <si>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</si>
  <si>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</si>
  <si>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</si>
  <si>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</si>
  <si>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</si>
  <si>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</si>
  <si>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</si>
  <si>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</si>
  <si>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</si>
  <si>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</si>
  <si>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</si>
  <si>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</si>
  <si>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</si>
  <si>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</si>
  <si>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</si>
  <si>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</si>
  <si>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</si>
  <si>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</si>
  <si>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</si>
  <si>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</si>
  <si>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</si>
  <si>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</si>
  <si>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</si>
  <si>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</si>
  <si>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</si>
  <si>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</si>
  <si>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</si>
  <si>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</si>
  <si>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</si>
  <si>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</si>
  <si>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</si>
  <si>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</si>
  <si>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</si>
  <si>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</si>
  <si>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</si>
  <si>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</si>
  <si>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</si>
  <si>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</si>
  <si>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</si>
  <si>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</si>
  <si>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</si>
  <si>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</si>
  <si>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</si>
  <si>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</si>
  <si>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</si>
  <si>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</si>
  <si>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</si>
  <si>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</si>
  <si>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</si>
  <si>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</si>
  <si>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</si>
  <si>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</si>
  <si>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</si>
  <si>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</si>
  <si>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</si>
  <si>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</si>
  <si>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</si>
  <si>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</si>
  <si>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</si>
  <si>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</si>
  <si>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</si>
  <si>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</si>
  <si>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</si>
  <si>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</si>
  <si>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</si>
  <si>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</si>
  <si>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</si>
  <si>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</si>
  <si>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</si>
  <si>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</si>
  <si>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</si>
  <si>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</si>
  <si>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</si>
  <si>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</si>
  <si>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</si>
  <si>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</si>
  <si>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</si>
  <si>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</si>
  <si>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</si>
  <si>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</si>
  <si>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</si>
  <si>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</si>
  <si>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</si>
  <si>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</si>
  <si>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</si>
  <si>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</si>
  <si>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</si>
  <si>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</si>
  <si>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</si>
  <si>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</si>
  <si>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</si>
  <si>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</si>
  <si>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</si>
  <si>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</si>
  <si>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</si>
  <si>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</si>
  <si>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</si>
  <si>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</si>
  <si>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</si>
  <si>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</si>
  <si>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</si>
  <si>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</si>
  <si>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</si>
  <si>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</si>
  <si>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</si>
  <si>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</si>
  <si>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</si>
  <si>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</si>
  <si>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</si>
  <si>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</si>
  <si>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</si>
  <si>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</si>
  <si>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</si>
  <si>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</si>
  <si>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</si>
  <si>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</si>
  <si>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</si>
  <si>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</si>
  <si>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</si>
  <si>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</si>
  <si>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</si>
  <si>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</si>
  <si>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</si>
  <si>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</si>
  <si>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</si>
  <si>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</si>
  <si>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</si>
  <si>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</si>
  <si>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</si>
  <si>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</si>
  <si>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</si>
  <si>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</si>
  <si>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</si>
  <si>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</si>
  <si>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</si>
  <si>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</si>
  <si>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</si>
  <si>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</si>
  <si>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</si>
  <si>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</si>
  <si>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</si>
  <si>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</si>
  <si>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</si>
  <si>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</si>
  <si>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</si>
  <si>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</si>
  <si>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</si>
  <si>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</si>
  <si>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</si>
  <si>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</si>
  <si>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</si>
  <si>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</si>
  <si>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</si>
  <si>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</si>
  <si>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</si>
  <si>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</si>
  <si>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</si>
  <si>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</si>
  <si>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</si>
  <si>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</si>
  <si>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</si>
  <si>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</si>
  <si>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</si>
  <si>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</si>
  <si>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</si>
  <si>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</si>
  <si>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</si>
  <si>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</si>
  <si>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</si>
  <si>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</si>
  <si>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</si>
  <si>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</si>
  <si>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</si>
  <si>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</si>
  <si>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</si>
  <si>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</si>
  <si>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</si>
  <si>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</si>
  <si>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</si>
  <si>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</si>
  <si>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</si>
  <si>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</si>
  <si>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</si>
  <si>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</si>
  <si>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</si>
  <si>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</si>
  <si>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</si>
  <si>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</si>
  <si>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</si>
  <si>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</si>
  <si>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</si>
  <si>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</si>
  <si>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</si>
  <si>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</si>
  <si>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</si>
  <si>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</si>
  <si>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</si>
  <si>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</si>
  <si>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</si>
  <si>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</si>
  <si>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</si>
  <si>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</si>
  <si>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</si>
  <si>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</si>
  <si>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</si>
  <si>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</si>
  <si>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</si>
  <si>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</si>
  <si>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</si>
  <si>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</si>
  <si>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</si>
  <si>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</si>
  <si>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</si>
  <si>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</si>
  <si>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</si>
  <si>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</si>
  <si>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</si>
  <si>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</si>
  <si>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</si>
  <si>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</si>
  <si>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</si>
  <si>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</si>
  <si>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</si>
  <si>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</si>
  <si>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</si>
  <si>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</si>
  <si>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</si>
  <si>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</si>
  <si>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</si>
  <si>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</si>
  <si>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</si>
  <si>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</si>
  <si>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</si>
  <si>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</si>
  <si>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</si>
  <si>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</si>
  <si>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</si>
  <si>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</si>
  <si>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</si>
  <si>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</si>
  <si>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</si>
  <si>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</si>
  <si>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</si>
  <si>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</si>
  <si>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</si>
  <si>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</si>
  <si>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</si>
  <si>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</si>
  <si>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</si>
  <si>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</si>
  <si>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</si>
  <si>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</si>
  <si>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</si>
  <si>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</si>
  <si>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</si>
  <si>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</si>
  <si>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</si>
  <si>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</si>
  <si>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</si>
  <si>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</si>
  <si>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</si>
  <si>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</si>
  <si>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</si>
  <si>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</si>
  <si>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</si>
  <si>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</si>
  <si>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</si>
  <si>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</si>
  <si>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</si>
  <si>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</si>
  <si>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</si>
  <si>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</si>
  <si>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</si>
  <si>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</si>
  <si>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</si>
  <si>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</si>
  <si>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</si>
  <si>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</si>
  <si>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</si>
  <si>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</si>
  <si>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</si>
  <si>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</si>
  <si>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</si>
  <si>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</si>
  <si>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</si>
  <si>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</si>
  <si>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</si>
  <si>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</si>
  <si>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</si>
  <si>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</si>
  <si>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</si>
  <si>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</si>
  <si>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</si>
  <si>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</si>
  <si>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</si>
  <si>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</si>
  <si>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</si>
  <si>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</si>
  <si>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</si>
  <si>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</si>
  <si>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</si>
  <si>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</si>
  <si>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</si>
  <si>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</si>
  <si>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</si>
  <si>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</si>
  <si>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</si>
  <si>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</si>
  <si>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</si>
  <si>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</si>
  <si>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</si>
  <si>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</si>
  <si>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</si>
  <si>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</si>
  <si>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</si>
  <si>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</si>
  <si>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</si>
  <si>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</si>
  <si>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</si>
  <si>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</si>
  <si>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</si>
  <si>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</si>
  <si>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</si>
  <si>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</si>
  <si>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</si>
  <si>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</si>
  <si>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</si>
  <si>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</si>
  <si>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</si>
  <si>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</si>
  <si>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</si>
  <si>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</si>
  <si>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</si>
  <si>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</si>
  <si>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</si>
  <si>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</si>
  <si>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</si>
  <si>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</si>
  <si>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</si>
  <si>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</si>
  <si>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</si>
  <si>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</si>
  <si>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</si>
  <si>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</si>
  <si>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</si>
  <si>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</si>
  <si>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</si>
  <si>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</si>
  <si>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</si>
  <si>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</si>
  <si>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</si>
  <si>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</si>
  <si>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</si>
  <si>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</si>
  <si>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</si>
  <si>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</si>
  <si>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</si>
  <si>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</si>
  <si>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</si>
  <si>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</si>
  <si>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</si>
  <si>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</si>
  <si>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</si>
  <si>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</si>
  <si>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</si>
  <si>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</si>
  <si>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</si>
  <si>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</si>
  <si>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</si>
  <si>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</si>
  <si>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</si>
  <si>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</si>
  <si>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</si>
  <si>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</si>
  <si>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</si>
  <si>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</si>
  <si>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</si>
  <si>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</si>
  <si>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</si>
  <si>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</si>
  <si>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</si>
  <si>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</si>
  <si>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</si>
  <si>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</si>
  <si>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</si>
  <si>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</si>
  <si>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</si>
  <si>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</si>
  <si>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</si>
  <si>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</si>
  <si>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</si>
  <si>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</si>
  <si>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</si>
  <si>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</si>
  <si>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</si>
  <si>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</si>
  <si>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</si>
  <si>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</si>
  <si>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</si>
  <si>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</si>
  <si>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</si>
  <si>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</si>
  <si>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</si>
  <si>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</si>
  <si>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</si>
  <si>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</si>
  <si>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</si>
  <si>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</si>
  <si>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</si>
  <si>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</si>
  <si>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</si>
  <si>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</si>
  <si>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</si>
  <si>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</si>
  <si>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</si>
  <si>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</si>
  <si>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</si>
  <si>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</si>
  <si>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</si>
  <si>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</si>
  <si>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</si>
  <si>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</si>
  <si>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</si>
  <si>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</si>
  <si>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</si>
  <si>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</si>
  <si>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</si>
  <si>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</si>
  <si>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</si>
  <si>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</si>
  <si>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</si>
  <si>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</si>
  <si>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</si>
  <si>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</si>
  <si>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</si>
  <si>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</si>
  <si>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</si>
  <si>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</si>
  <si>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</si>
  <si>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</si>
  <si>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</si>
  <si>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</si>
  <si>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</si>
  <si>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</si>
  <si>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</si>
  <si>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</si>
  <si>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</si>
  <si>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</si>
  <si>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</si>
  <si>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</si>
  <si>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</si>
  <si>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</si>
  <si>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</si>
  <si>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</si>
  <si>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</si>
  <si>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</si>
  <si>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</si>
  <si>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</si>
  <si>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</si>
  <si>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</si>
  <si>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</si>
  <si>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</si>
  <si>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</si>
  <si>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</si>
  <si>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</si>
  <si>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</si>
  <si>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</si>
  <si>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</si>
  <si>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</si>
  <si>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</si>
  <si>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</si>
  <si>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</si>
  <si>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</si>
  <si>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</si>
  <si>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</si>
  <si>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</si>
  <si>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</si>
  <si>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</si>
  <si>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</si>
  <si>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</si>
  <si>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</si>
  <si>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</si>
  <si>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</si>
  <si>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</si>
  <si>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</si>
  <si>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</si>
  <si>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</si>
  <si>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</si>
  <si>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</si>
  <si>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</si>
  <si>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</si>
  <si>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</si>
  <si>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</si>
  <si>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</si>
  <si>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</si>
  <si>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</si>
  <si>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</si>
  <si>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</si>
  <si>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</si>
  <si>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</si>
  <si>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</si>
  <si>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</si>
  <si>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</si>
  <si>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</si>
  <si>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</si>
  <si>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</si>
  <si>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</si>
  <si>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</si>
  <si>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</si>
  <si>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</si>
  <si>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</si>
  <si>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</si>
  <si>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</si>
  <si>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</si>
  <si>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</si>
  <si>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</si>
  <si>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</si>
  <si>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</si>
  <si>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</si>
  <si>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</si>
  <si>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</si>
  <si>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</si>
  <si>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</si>
  <si>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</si>
  <si>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</si>
  <si>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</si>
  <si>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</si>
  <si>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</si>
  <si>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</si>
  <si>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</si>
  <si>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</si>
  <si>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</si>
  <si>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</si>
  <si>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</si>
  <si>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</si>
  <si>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</si>
  <si>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</si>
  <si>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</si>
  <si>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</si>
  <si>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</si>
  <si>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</si>
  <si>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</si>
  <si>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</si>
  <si>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</si>
  <si>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</si>
  <si>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</si>
  <si>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</si>
  <si>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</si>
  <si>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</si>
  <si>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</si>
  <si>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</si>
  <si>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</si>
  <si>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</si>
  <si>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</si>
  <si>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</si>
  <si>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</si>
  <si>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</si>
  <si>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</si>
  <si>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</si>
  <si>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</si>
  <si>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</si>
  <si>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</si>
  <si>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</si>
  <si>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</si>
  <si>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</si>
  <si>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</si>
  <si>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</si>
  <si>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</si>
  <si>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</si>
  <si>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</si>
  <si>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</si>
  <si>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</si>
  <si>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</si>
  <si>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</si>
  <si>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</si>
  <si>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</si>
  <si>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</si>
  <si>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</si>
  <si>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</si>
  <si>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</si>
  <si>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</si>
  <si>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</si>
  <si>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</si>
  <si>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</si>
  <si>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</si>
  <si>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</si>
  <si>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</si>
  <si>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</si>
  <si>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</si>
  <si>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</si>
  <si>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</si>
  <si>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</si>
  <si>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</si>
  <si>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</si>
  <si>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</si>
  <si>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</si>
  <si>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</si>
  <si>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</si>
  <si>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</si>
  <si>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</si>
  <si>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</si>
  <si>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</si>
  <si>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</si>
  <si>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</si>
  <si>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</si>
  <si>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</si>
  <si>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</si>
  <si>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</si>
  <si>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</si>
  <si>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</si>
  <si>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</si>
  <si>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</si>
  <si>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</si>
  <si>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</si>
  <si>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</si>
  <si>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</si>
  <si>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</si>
  <si>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</si>
  <si>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</si>
  <si>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</si>
  <si>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</si>
  <si>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</si>
  <si>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</si>
  <si>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</si>
  <si>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</si>
  <si>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</si>
  <si>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</si>
  <si>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</si>
  <si>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</si>
  <si>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</si>
  <si>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</si>
  <si>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</si>
  <si>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</si>
  <si>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</si>
  <si>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</si>
  <si>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</si>
  <si>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</si>
  <si>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</si>
  <si>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</si>
  <si>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</si>
  <si>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</si>
  <si>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</si>
  <si>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</si>
  <si>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</si>
  <si>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</si>
  <si>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</si>
  <si>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</si>
  <si>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</si>
  <si>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</si>
  <si>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</si>
  <si>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</si>
  <si>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</si>
  <si>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</si>
  <si>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</si>
  <si>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</si>
  <si>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</si>
  <si>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</si>
  <si>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</si>
  <si>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</si>
  <si>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</si>
  <si>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</si>
  <si>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</si>
  <si>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</si>
  <si>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</si>
  <si>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</si>
  <si>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</si>
  <si>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</si>
  <si>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</si>
  <si>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</si>
  <si>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</si>
  <si>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</si>
  <si>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</si>
  <si>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</si>
  <si>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</si>
  <si>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</si>
  <si>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</si>
  <si>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</si>
  <si>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</si>
  <si>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</si>
  <si>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</si>
  <si>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</si>
  <si>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</si>
  <si>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</si>
  <si>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</si>
  <si>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</si>
  <si>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</si>
  <si>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</si>
  <si>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</si>
  <si>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</si>
  <si>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</si>
  <si>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</si>
  <si>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</si>
  <si>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</si>
  <si>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</si>
  <si>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</si>
  <si>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</si>
  <si>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</si>
  <si>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</si>
  <si>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</si>
  <si>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</si>
  <si>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</si>
  <si>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</si>
  <si>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</si>
  <si>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</si>
  <si>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</si>
  <si>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</si>
  <si>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</si>
  <si>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</si>
  <si>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</si>
  <si>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</si>
  <si>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</si>
  <si>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</si>
  <si>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</si>
  <si>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</si>
  <si>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</si>
  <si>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</si>
  <si>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</si>
  <si>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</si>
  <si>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</si>
  <si>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</si>
  <si>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</si>
  <si>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</si>
  <si>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</si>
  <si>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</si>
  <si>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</si>
  <si>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</si>
  <si>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</si>
  <si>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</si>
  <si>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</si>
  <si>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</si>
  <si>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</si>
  <si>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</si>
  <si>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</si>
  <si>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</si>
  <si>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</si>
  <si>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</si>
  <si>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</si>
  <si>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</si>
  <si>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</si>
  <si>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</si>
  <si>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</si>
  <si>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</si>
  <si>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</si>
  <si>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</si>
  <si>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</si>
  <si>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</si>
  <si>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</si>
  <si>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</si>
  <si>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</si>
  <si>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</si>
  <si>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</si>
  <si>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</si>
  <si>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</si>
  <si>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</si>
  <si>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</si>
  <si>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</si>
  <si>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</si>
  <si>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</si>
  <si>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</si>
  <si>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</si>
  <si>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</si>
  <si>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</si>
  <si>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</si>
  <si>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</si>
  <si>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</si>
  <si>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</si>
  <si>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</si>
  <si>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</si>
  <si>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</si>
  <si>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</si>
  <si>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</si>
  <si>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</si>
  <si>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</si>
  <si>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</si>
  <si>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</si>
  <si>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</si>
  <si>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</si>
  <si>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</si>
  <si>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</si>
  <si>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</si>
  <si>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</si>
  <si>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</si>
  <si>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</si>
  <si>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</si>
  <si>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</si>
  <si>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</si>
  <si>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</si>
  <si>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</si>
  <si>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</si>
  <si>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</si>
  <si>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</si>
  <si>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</si>
  <si>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</si>
  <si>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</si>
  <si>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</si>
  <si>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</si>
  <si>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</si>
  <si>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</si>
  <si>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</si>
  <si>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</si>
  <si>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</si>
  <si>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</si>
  <si>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</si>
  <si>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</si>
  <si>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</si>
  <si>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</si>
  <si>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</si>
  <si>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</si>
  <si>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</si>
  <si>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</si>
  <si>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</si>
  <si>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</si>
  <si>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</si>
  <si>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</si>
  <si>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</si>
  <si>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</si>
  <si>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</si>
  <si>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</si>
  <si>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</si>
  <si>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</si>
  <si>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</si>
  <si>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</si>
  <si>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</si>
  <si>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</si>
  <si>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</si>
  <si>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</si>
  <si>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</si>
  <si>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</si>
  <si>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</si>
  <si>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</si>
  <si>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</si>
  <si>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</si>
  <si>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</si>
  <si>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</si>
  <si>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</si>
  <si>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</si>
  <si>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</si>
  <si>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</si>
  <si>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</si>
  <si>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</si>
  <si>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</si>
  <si>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</si>
  <si>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</si>
  <si>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</si>
  <si>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</si>
  <si>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</si>
  <si>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</si>
  <si>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</si>
  <si>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</si>
  <si>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</si>
  <si>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</si>
  <si>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</si>
  <si>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</si>
  <si>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</si>
  <si>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</si>
  <si>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</si>
  <si>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</si>
  <si>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</si>
  <si>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</si>
  <si>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</si>
  <si>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</si>
  <si>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</si>
  <si>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</si>
  <si>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</si>
  <si>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</si>
  <si>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</si>
  <si>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</si>
  <si>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</si>
  <si>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</si>
  <si>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</si>
  <si>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</si>
  <si>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</si>
  <si>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</si>
  <si>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</si>
  <si>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</si>
  <si>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</si>
  <si>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</si>
  <si>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</si>
  <si>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</si>
  <si>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</si>
  <si>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</si>
  <si>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</si>
  <si>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</si>
  <si>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</si>
  <si>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</si>
  <si>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</si>
  <si>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</si>
  <si>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</si>
  <si>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</si>
  <si>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</si>
  <si>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</si>
  <si>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</si>
  <si>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</si>
  <si>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</si>
  <si>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</si>
  <si>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</si>
  <si>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</si>
  <si>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</si>
  <si>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</si>
  <si>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</si>
  <si>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</si>
  <si>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</si>
  <si>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</si>
  <si>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</si>
  <si>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</si>
  <si>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</si>
  <si>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</si>
  <si>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</si>
  <si>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</si>
  <si>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</si>
  <si>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</si>
  <si>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</si>
  <si>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</si>
  <si>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</si>
  <si>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</si>
  <si>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</si>
  <si>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</si>
  <si>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</si>
  <si>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</si>
  <si>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</si>
  <si>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</si>
  <si>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</si>
  <si>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</si>
  <si>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</si>
  <si>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</si>
  <si>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</si>
  <si>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</si>
  <si>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</si>
  <si>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</si>
  <si>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</si>
  <si>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</si>
  <si>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</si>
  <si>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</si>
  <si>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</si>
  <si>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</si>
  <si>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</si>
  <si>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</si>
  <si>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</si>
  <si>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</si>
  <si>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</si>
  <si>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</si>
  <si>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</si>
  <si>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</si>
  <si>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</si>
  <si>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</si>
  <si>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</si>
  <si>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</si>
  <si>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</si>
  <si>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</si>
  <si>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</si>
  <si>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</si>
  <si>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</si>
  <si>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</si>
  <si>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</si>
  <si>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</si>
  <si>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</si>
  <si>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</si>
  <si>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</si>
  <si>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</si>
  <si>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</si>
  <si>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</si>
  <si>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</si>
  <si>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</si>
  <si>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</si>
  <si>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</si>
  <si>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</si>
  <si>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</si>
  <si>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</si>
  <si>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</si>
  <si>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</si>
  <si>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</si>
  <si>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</si>
  <si>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</si>
  <si>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</si>
  <si>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</si>
  <si>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</si>
  <si>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</si>
  <si>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</si>
  <si>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</si>
  <si>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</si>
  <si>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</si>
  <si>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</si>
  <si>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</si>
  <si>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</si>
  <si>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</si>
  <si>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</si>
  <si>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</si>
  <si>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</si>
  <si>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</si>
  <si>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</si>
  <si>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</si>
  <si>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</si>
  <si>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</si>
  <si>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</si>
  <si>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</si>
  <si>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</si>
  <si>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</si>
  <si>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</si>
  <si>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</si>
  <si>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</si>
  <si>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</si>
  <si>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</si>
  <si>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</si>
  <si>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</si>
  <si>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</si>
  <si>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</si>
  <si>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</si>
  <si>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</si>
  <si>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</si>
  <si>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</si>
  <si>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</si>
  <si>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</si>
  <si>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</si>
  <si>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</si>
  <si>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</si>
  <si>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</si>
  <si>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</si>
  <si>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</si>
  <si>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</si>
  <si>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</si>
  <si>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</si>
  <si>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</si>
  <si>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</si>
  <si>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</si>
  <si>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</si>
  <si>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</si>
  <si>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</si>
  <si>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</si>
  <si>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</si>
  <si>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</si>
  <si>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</si>
  <si>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</si>
  <si>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</si>
  <si>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</si>
  <si>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</si>
  <si>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</si>
  <si>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</si>
  <si>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</si>
  <si>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</si>
  <si>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</si>
  <si>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</si>
  <si>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</si>
  <si>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</si>
  <si>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</si>
  <si>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</si>
  <si>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</si>
  <si>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</si>
  <si>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</si>
  <si>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</si>
  <si>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</si>
  <si>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</si>
  <si>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</si>
  <si>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</si>
  <si>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</si>
  <si>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</si>
  <si>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</si>
  <si>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</si>
  <si>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</si>
  <si>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</si>
  <si>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</si>
  <si>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</si>
  <si>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</si>
  <si>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</si>
  <si>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</si>
  <si>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</si>
  <si>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</si>
  <si>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</si>
  <si>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</si>
  <si>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</si>
  <si>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</si>
  <si>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</si>
  <si>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</si>
  <si>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</si>
  <si>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</si>
  <si>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</si>
  <si>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</si>
  <si>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</si>
  <si>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</si>
  <si>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</si>
  <si>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</si>
  <si>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</si>
  <si>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</si>
  <si>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</si>
  <si>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</si>
  <si>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</si>
  <si>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</si>
  <si>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</si>
  <si>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</si>
  <si>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</si>
  <si>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</si>
  <si>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</si>
  <si>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</si>
  <si>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</si>
  <si>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</si>
  <si>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</si>
  <si>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</si>
  <si>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</si>
  <si>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</si>
  <si>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</si>
  <si>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</si>
  <si>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</si>
  <si>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</si>
  <si>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</si>
  <si>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</si>
  <si>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</si>
  <si>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</si>
  <si>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</si>
  <si>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</si>
  <si>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</si>
  <si>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</si>
  <si>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</si>
  <si>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</si>
  <si>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</si>
  <si>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</si>
  <si>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</si>
  <si>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</si>
  <si>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</si>
  <si>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</si>
  <si>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</si>
  <si>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</si>
  <si>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</si>
  <si>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</si>
  <si>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</si>
  <si>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</si>
  <si>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</si>
  <si>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</si>
  <si>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</si>
  <si>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</si>
  <si>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</si>
  <si>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</si>
  <si>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</si>
  <si>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</si>
  <si>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</si>
  <si>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</si>
  <si>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</si>
  <si>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</si>
  <si>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</si>
  <si>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</si>
  <si>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</si>
  <si>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</si>
  <si>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</si>
  <si>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</si>
  <si>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</si>
  <si>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</si>
  <si>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</si>
  <si>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</si>
  <si>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</si>
  <si>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</si>
  <si>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</si>
  <si>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</si>
  <si>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</si>
  <si>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</si>
  <si>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</si>
  <si>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</si>
  <si>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</si>
  <si>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</si>
  <si>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</si>
  <si>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</si>
  <si>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</si>
  <si>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</si>
  <si>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</si>
  <si>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</si>
  <si>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</si>
  <si>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</si>
  <si>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</si>
  <si>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</si>
  <si>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</si>
  <si>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</si>
  <si>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</si>
  <si>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</si>
  <si>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</si>
  <si>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</si>
  <si>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</si>
  <si>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</si>
  <si>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</si>
  <si>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</si>
  <si>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</si>
  <si>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</si>
  <si>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</si>
  <si>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</si>
  <si>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</si>
  <si>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</si>
  <si>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</si>
  <si>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</si>
  <si>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</si>
  <si>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</si>
  <si>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</si>
  <si>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</si>
  <si>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</si>
  <si>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</si>
  <si>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</si>
  <si>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</si>
  <si>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</si>
  <si>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</si>
  <si>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</si>
  <si>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</si>
  <si>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</si>
  <si>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</si>
  <si>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</si>
  <si>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</si>
  <si>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</si>
  <si>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</si>
  <si>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</si>
  <si>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</si>
  <si>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</si>
  <si>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</si>
  <si>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</si>
  <si>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</si>
  <si>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</si>
  <si>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</si>
  <si>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</si>
  <si>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</si>
  <si>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</si>
  <si>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</si>
  <si>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</si>
  <si>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</si>
  <si>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</si>
  <si>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</si>
  <si>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</si>
  <si>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</si>
  <si>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</si>
  <si>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</si>
  <si>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</si>
  <si>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</si>
  <si>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</si>
  <si>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</si>
  <si>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</si>
  <si>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</si>
  <si>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</si>
  <si>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</si>
  <si>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</si>
  <si>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</si>
  <si>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</si>
  <si>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</si>
  <si>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</si>
  <si>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</si>
  <si>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</si>
  <si>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</si>
  <si>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</si>
  <si>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</si>
  <si>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</si>
  <si>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</si>
  <si>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</si>
  <si>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</si>
  <si>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</si>
  <si>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</si>
  <si>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</si>
  <si>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</si>
  <si>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</si>
  <si>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</si>
  <si>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</si>
  <si>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</si>
  <si>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</si>
  <si>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</si>
  <si>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</si>
  <si>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</si>
  <si>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</si>
  <si>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</si>
  <si>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</si>
  <si>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</si>
  <si>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</si>
  <si>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</si>
  <si>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</si>
  <si>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</si>
  <si>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</si>
  <si>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</si>
  <si>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</si>
  <si>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</si>
  <si>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</si>
  <si>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</si>
  <si>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</si>
  <si>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</si>
  <si>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</si>
  <si>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</si>
  <si>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</si>
  <si>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</si>
  <si>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</si>
  <si>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</si>
  <si>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</si>
  <si>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</si>
  <si>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</si>
  <si>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</si>
  <si>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</si>
  <si>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</si>
  <si>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</si>
  <si>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</si>
  <si>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</si>
  <si>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</si>
  <si>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</si>
  <si>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</si>
  <si>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</si>
  <si>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</si>
  <si>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</si>
  <si>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</si>
  <si>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</si>
  <si>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</si>
  <si>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</si>
  <si>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</si>
  <si>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</si>
  <si>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</si>
  <si>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</si>
  <si>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</si>
  <si>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</si>
  <si>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</si>
  <si>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</si>
  <si>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</si>
  <si>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</si>
  <si>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</si>
  <si>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</si>
  <si>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</si>
  <si>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</si>
  <si>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</si>
  <si>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</si>
  <si>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</si>
  <si>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</si>
  <si>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</si>
  <si>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</si>
  <si>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</si>
  <si>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</si>
  <si>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</si>
  <si>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</si>
  <si>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</si>
  <si>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</si>
  <si>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</si>
  <si>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</si>
  <si>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</si>
  <si>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</si>
  <si>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</si>
  <si>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</si>
  <si>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</si>
  <si>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</si>
  <si>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</si>
  <si>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</si>
  <si>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</si>
  <si>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</si>
  <si>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</si>
  <si>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</si>
  <si>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</si>
  <si>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</si>
  <si>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</si>
  <si>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</si>
  <si>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</si>
  <si>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</si>
  <si>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</si>
  <si>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</si>
  <si>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</si>
  <si>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</si>
  <si>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</si>
  <si>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</si>
  <si>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</si>
  <si>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</si>
  <si>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</si>
  <si>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</si>
  <si>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</si>
  <si>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</si>
  <si>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</si>
  <si>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</si>
  <si>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</si>
  <si>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</si>
  <si>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</si>
  <si>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</si>
  <si>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</si>
  <si>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</si>
  <si>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</si>
  <si>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</si>
  <si>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</si>
  <si>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</si>
  <si>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</si>
  <si>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</si>
  <si>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</si>
  <si>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</si>
  <si>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</si>
  <si>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</si>
  <si>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</si>
  <si>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</si>
  <si>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</si>
  <si>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</si>
  <si>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</si>
  <si>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</si>
  <si>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</si>
  <si>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</si>
  <si>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</si>
  <si>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</si>
  <si>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</si>
  <si>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</si>
  <si>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</si>
  <si>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</si>
  <si>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</si>
  <si>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</si>
  <si>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</si>
  <si>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</si>
  <si>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</si>
  <si>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</si>
  <si>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</si>
  <si>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</si>
  <si>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</si>
  <si>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</si>
  <si>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</si>
  <si>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</si>
  <si>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</si>
  <si>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</si>
  <si>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</si>
  <si>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</si>
  <si>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</si>
  <si>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</si>
  <si>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</si>
  <si>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</si>
  <si>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</si>
  <si>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</si>
  <si>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</si>
  <si>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</si>
  <si>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</si>
  <si>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</si>
  <si>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</si>
  <si>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</si>
  <si>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</si>
  <si>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</si>
  <si>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</si>
  <si>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</si>
  <si>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</si>
  <si>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</si>
  <si>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</si>
  <si>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</si>
  <si>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</si>
  <si>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</si>
  <si>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</si>
  <si>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</si>
  <si>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</si>
  <si>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</si>
  <si>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</si>
  <si>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</si>
  <si>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</si>
  <si>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</si>
  <si>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</si>
  <si>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</si>
  <si>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</si>
  <si>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</si>
  <si>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</si>
  <si>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</si>
  <si>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</si>
  <si>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</si>
  <si>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</si>
  <si>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</si>
  <si>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</si>
  <si>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</si>
  <si>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</si>
  <si>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</si>
  <si>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</si>
  <si>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</si>
  <si>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</si>
  <si>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</si>
  <si>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</si>
  <si>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</si>
  <si>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</si>
  <si>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</si>
  <si>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</si>
  <si>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</si>
  <si>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</si>
  <si>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</si>
  <si>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</si>
  <si>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</si>
  <si>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</si>
  <si>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</si>
  <si>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</si>
  <si>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</si>
  <si>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</si>
  <si>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</si>
  <si>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</si>
  <si>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</si>
  <si>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</si>
  <si>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</si>
  <si>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</si>
  <si>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</si>
  <si>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</si>
  <si>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</si>
  <si>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</si>
  <si>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</si>
  <si>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</si>
  <si>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</si>
  <si>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</si>
  <si>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</si>
  <si>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</si>
  <si>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</si>
  <si>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</si>
  <si>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</si>
  <si>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</si>
  <si>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</si>
  <si>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</si>
  <si>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</si>
  <si>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</si>
  <si>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</si>
  <si>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</si>
  <si>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</si>
  <si>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</si>
  <si>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</si>
  <si>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</si>
  <si>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</si>
  <si>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</si>
  <si>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</si>
  <si>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</si>
  <si>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</si>
  <si>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</si>
  <si>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</si>
  <si>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</si>
  <si>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</si>
  <si>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</si>
  <si>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</si>
  <si>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</si>
  <si>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</si>
  <si>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</si>
  <si>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</si>
  <si>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</si>
  <si>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</si>
  <si>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</si>
  <si>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</si>
  <si>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</si>
  <si>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</si>
  <si>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</si>
  <si>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</si>
  <si>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</si>
  <si>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</si>
  <si>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</si>
  <si>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</si>
  <si>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</si>
  <si>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</si>
  <si>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</si>
  <si>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</si>
  <si>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</si>
  <si>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</si>
  <si>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</si>
  <si>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</si>
  <si>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</si>
  <si>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</si>
  <si>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</si>
  <si>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</si>
  <si>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</si>
  <si>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</si>
  <si>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</si>
  <si>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</si>
  <si>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</si>
  <si>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</si>
  <si>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</si>
  <si>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</si>
  <si>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</si>
  <si>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</si>
  <si>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</si>
  <si>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</si>
  <si>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</si>
  <si>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</si>
  <si>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</si>
  <si>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</si>
  <si>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</si>
  <si>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</si>
  <si>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</si>
  <si>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</si>
  <si>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</si>
  <si>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</si>
  <si>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</si>
  <si>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</si>
  <si>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</si>
  <si>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</si>
  <si>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</si>
  <si>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</si>
  <si>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</si>
  <si>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</si>
  <si>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</si>
  <si>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</si>
  <si>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</si>
  <si>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</si>
  <si>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</si>
  <si>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</si>
  <si>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</si>
  <si>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</si>
  <si>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</si>
  <si>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</si>
  <si>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</si>
  <si>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</si>
  <si>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</si>
  <si>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</si>
  <si>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</si>
  <si>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</si>
  <si>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</si>
  <si>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</si>
  <si>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</si>
  <si>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</si>
  <si>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</si>
  <si>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</si>
  <si>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</si>
  <si>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</si>
  <si>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</si>
  <si>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</si>
  <si>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</si>
  <si>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</si>
  <si>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</si>
  <si>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</si>
  <si>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</si>
  <si>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</si>
  <si>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</si>
  <si>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</si>
  <si>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</si>
  <si>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</si>
  <si>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</si>
  <si>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</si>
  <si>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</si>
  <si>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</si>
  <si>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</si>
  <si>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</si>
  <si>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</si>
  <si>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</si>
  <si>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</si>
  <si>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</si>
  <si>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</si>
  <si>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</si>
  <si>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</si>
  <si>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</si>
  <si>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</si>
  <si>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</si>
  <si>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</si>
  <si>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</si>
  <si>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</si>
  <si>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</si>
  <si>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</si>
  <si>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</si>
  <si>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</si>
  <si>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</si>
  <si>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</si>
  <si>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</si>
  <si>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</si>
  <si>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</si>
  <si>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</si>
  <si>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</si>
  <si>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</si>
  <si>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</si>
  <si>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</si>
  <si>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</si>
  <si>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</si>
  <si>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</si>
  <si>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</si>
  <si>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</si>
  <si>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</si>
  <si>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</si>
  <si>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</si>
  <si>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</si>
  <si>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</si>
  <si>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</si>
  <si>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</si>
  <si>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</si>
  <si>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</si>
  <si>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</si>
  <si>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</si>
  <si>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</si>
  <si>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</si>
  <si>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</si>
  <si>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</si>
  <si>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</si>
  <si>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</si>
  <si>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</si>
  <si>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</si>
  <si>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</si>
  <si>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</si>
  <si>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</si>
  <si>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</si>
  <si>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</si>
  <si>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</si>
  <si>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</si>
  <si>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</si>
  <si>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</si>
  <si>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</si>
  <si>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</si>
  <si>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</si>
  <si>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</si>
  <si>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</si>
  <si>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</si>
  <si>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</si>
  <si>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</si>
  <si>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</si>
  <si>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</si>
  <si>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</si>
  <si>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</si>
  <si>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</si>
  <si>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</si>
  <si>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</si>
  <si>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</si>
  <si>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</si>
  <si>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</si>
  <si>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</si>
  <si>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</si>
  <si>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</si>
  <si>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</si>
  <si>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</si>
  <si>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</si>
  <si>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</si>
  <si>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</si>
  <si>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</si>
  <si>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</si>
  <si>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</si>
  <si>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</si>
  <si>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</si>
  <si>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</si>
  <si>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</si>
  <si>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</si>
  <si>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</si>
  <si>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</si>
  <si>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</si>
  <si>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</si>
  <si>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</si>
  <si>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</si>
  <si>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</si>
  <si>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</si>
  <si>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</si>
  <si>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</si>
  <si>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</si>
  <si>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</si>
  <si>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</si>
  <si>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</si>
  <si>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</si>
  <si>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</si>
  <si>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</si>
  <si>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</si>
  <si>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</si>
  <si>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</si>
  <si>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</si>
  <si>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</si>
  <si>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</si>
  <si>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</si>
  <si>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</si>
  <si>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</si>
  <si>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</si>
  <si>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</si>
  <si>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</si>
  <si>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</si>
  <si>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</si>
  <si>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</si>
  <si>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</si>
  <si>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</si>
  <si>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</si>
  <si>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</si>
  <si>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</si>
  <si>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</si>
  <si>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</si>
  <si>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</si>
  <si>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</si>
  <si>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</si>
  <si>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</si>
  <si>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</si>
  <si>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</si>
  <si>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</si>
  <si>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</si>
  <si>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</si>
  <si>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</si>
  <si>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</si>
  <si>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</si>
  <si>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</si>
  <si>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</si>
  <si>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</si>
  <si>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</si>
  <si>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</si>
  <si>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</si>
  <si>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</si>
  <si>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</si>
  <si>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</si>
  <si>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</si>
  <si>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</si>
  <si>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</si>
  <si>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</si>
  <si>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</si>
  <si>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</si>
  <si>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</si>
  <si>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</si>
  <si>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</si>
  <si>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</si>
  <si>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</si>
  <si>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</si>
  <si>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</si>
  <si>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</si>
  <si>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</si>
  <si>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</si>
  <si>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</si>
  <si>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</si>
  <si>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</si>
  <si>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</si>
  <si>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</si>
  <si>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</si>
  <si>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</si>
  <si>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</si>
  <si>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</si>
  <si>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</si>
  <si>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</si>
  <si>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</si>
  <si>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</si>
  <si>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</si>
  <si>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</si>
  <si>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</si>
  <si>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</si>
  <si>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</si>
  <si>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</si>
  <si>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</si>
  <si>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</si>
  <si>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</si>
  <si>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</si>
  <si>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</si>
  <si>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</si>
  <si>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</si>
  <si>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</si>
  <si>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</si>
  <si>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</si>
  <si>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</si>
  <si>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</si>
  <si>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</si>
  <si>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</si>
  <si>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</si>
  <si>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</si>
  <si>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</si>
  <si>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</si>
  <si>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</si>
  <si>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</si>
  <si>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</si>
  <si>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</si>
  <si>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</si>
  <si>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</si>
  <si>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</si>
  <si>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</si>
  <si>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</si>
  <si>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</si>
  <si>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</si>
  <si>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</si>
  <si>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</si>
  <si>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</si>
  <si>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</si>
  <si>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</si>
  <si>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</si>
  <si>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</si>
  <si>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</si>
  <si>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</si>
  <si>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</si>
  <si>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</si>
  <si>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</si>
  <si>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</si>
  <si>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</si>
  <si>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</si>
  <si>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</si>
  <si>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</si>
  <si>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</si>
  <si>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</si>
  <si>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</si>
  <si>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</si>
  <si>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</si>
  <si>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</si>
  <si>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</si>
  <si>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</si>
  <si>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</si>
  <si>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</si>
  <si>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</si>
  <si>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</si>
  <si>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</si>
  <si>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</si>
  <si>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</si>
  <si>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</si>
  <si>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</si>
  <si>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</si>
  <si>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</si>
  <si>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</si>
  <si>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</si>
  <si>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</si>
  <si>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</si>
  <si>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</si>
  <si>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</si>
  <si>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</si>
  <si>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</si>
  <si>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</si>
  <si>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</si>
  <si>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</si>
  <si>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</si>
  <si>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</si>
  <si>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</si>
  <si>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</si>
  <si>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</si>
  <si>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</si>
  <si>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</si>
  <si>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</si>
  <si>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</si>
  <si>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</si>
  <si>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</si>
  <si>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</si>
  <si>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</si>
  <si>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</si>
  <si>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</si>
  <si>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</si>
  <si>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</si>
  <si>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</si>
  <si>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</si>
  <si>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</si>
  <si>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</si>
  <si>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</si>
  <si>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</si>
  <si>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</si>
  <si>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</si>
  <si>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</si>
  <si>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</si>
  <si>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</si>
  <si>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</si>
  <si>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</si>
  <si>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</si>
  <si>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</si>
  <si>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</si>
  <si>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</si>
  <si>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</si>
  <si>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</si>
  <si>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</si>
  <si>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</si>
  <si>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</si>
  <si>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</si>
  <si>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</si>
  <si>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</si>
  <si>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</si>
  <si>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</si>
  <si>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</si>
  <si>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</si>
  <si>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</si>
  <si>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</si>
  <si>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</si>
  <si>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</si>
  <si>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</si>
  <si>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</si>
  <si>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</si>
  <si>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</si>
  <si>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</si>
  <si>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</si>
  <si>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</si>
  <si>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</si>
  <si>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</si>
  <si>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</si>
  <si>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</si>
  <si>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</si>
  <si>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</si>
  <si>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</si>
  <si>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</si>
  <si>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</si>
  <si>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</si>
  <si>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</si>
  <si>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</si>
  <si>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</si>
  <si>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</si>
  <si>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</si>
  <si>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</si>
  <si>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</si>
  <si>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</si>
  <si>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</si>
  <si>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</si>
  <si>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</si>
  <si>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</si>
  <si>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</si>
  <si>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</si>
  <si>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</si>
  <si>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</si>
  <si>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</si>
  <si>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</si>
  <si>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</si>
  <si>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</si>
  <si>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</si>
  <si>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</si>
  <si>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</si>
  <si>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</si>
  <si>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</si>
  <si>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</si>
  <si>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</si>
  <si>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</si>
  <si>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</si>
  <si>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</si>
  <si>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</si>
  <si>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</si>
  <si>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</si>
  <si>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</si>
  <si>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</si>
  <si>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</si>
  <si>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</si>
  <si>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</si>
  <si>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</si>
  <si>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</si>
  <si>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</si>
  <si>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</si>
  <si>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</si>
  <si>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</si>
  <si>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</si>
  <si>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</si>
  <si>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</si>
  <si>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</si>
  <si>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</si>
  <si>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</si>
  <si>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</si>
  <si>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</si>
  <si>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</si>
  <si>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</si>
  <si>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</si>
  <si>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</si>
  <si>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</si>
  <si>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</si>
  <si>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</si>
  <si>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</si>
  <si>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</si>
  <si>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</si>
  <si>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</si>
  <si>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</si>
  <si>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</si>
  <si>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</si>
  <si>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</si>
  <si>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</si>
  <si>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</si>
  <si>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</si>
  <si>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</si>
  <si>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</si>
  <si>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</si>
  <si>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</si>
  <si>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</si>
  <si>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</si>
  <si>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</si>
  <si>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</si>
  <si>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</si>
  <si>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</si>
  <si>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</si>
  <si>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</si>
  <si>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</si>
  <si>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</si>
  <si>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</si>
  <si>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</si>
  <si>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</si>
  <si>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</si>
  <si>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</si>
  <si>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</si>
  <si>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</si>
  <si>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</si>
  <si>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</si>
  <si>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</si>
  <si>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</si>
  <si>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</si>
  <si>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</si>
  <si>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</si>
  <si>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</si>
  <si>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</si>
  <si>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</si>
  <si>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</si>
  <si>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</si>
  <si>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</si>
  <si>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</si>
  <si>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</si>
  <si>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</si>
  <si>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</si>
  <si>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</si>
  <si>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</si>
  <si>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</si>
  <si>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</si>
  <si>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</si>
  <si>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</si>
  <si>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</si>
  <si>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</si>
  <si>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</si>
  <si>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</si>
  <si>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</si>
  <si>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</si>
  <si>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</si>
  <si>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</si>
  <si>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</si>
  <si>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</si>
  <si>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</si>
  <si>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</si>
  <si>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</si>
  <si>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</si>
  <si>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</si>
  <si>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</si>
  <si>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</si>
  <si>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</si>
  <si>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</si>
  <si>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</si>
  <si>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</si>
  <si>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</si>
  <si>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</si>
  <si>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</si>
  <si>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</si>
  <si>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</si>
  <si>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</si>
  <si>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</si>
  <si>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</si>
  <si>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</si>
  <si>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</si>
  <si>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</si>
  <si>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</si>
  <si>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</si>
  <si>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</si>
  <si>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</si>
  <si>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</si>
  <si>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</si>
  <si>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</si>
  <si>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</si>
  <si>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</si>
  <si>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</si>
  <si>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</si>
  <si>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</si>
  <si>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</si>
  <si>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</si>
  <si>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</si>
  <si>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</si>
  <si>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</si>
  <si>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</si>
  <si>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</si>
  <si>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</si>
  <si>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</si>
  <si>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</si>
  <si>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</si>
  <si>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</si>
  <si>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</si>
  <si>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</si>
  <si>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</si>
  <si>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</si>
  <si>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</si>
  <si>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</si>
  <si>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</si>
  <si>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</si>
  <si>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</si>
  <si>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</si>
  <si>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</si>
  <si>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</si>
  <si>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</si>
  <si>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</si>
  <si>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</si>
  <si>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</si>
  <si>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</si>
  <si>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</si>
  <si>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</si>
  <si>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</si>
  <si>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</si>
  <si>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</si>
  <si>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</si>
  <si>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</si>
  <si>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</si>
  <si>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</si>
  <si>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</si>
  <si>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</si>
  <si>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</si>
  <si>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</si>
  <si>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</si>
  <si>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</si>
  <si>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</si>
  <si>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</si>
  <si>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</si>
  <si>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</si>
  <si>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</si>
  <si>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</si>
  <si>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</si>
  <si>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</si>
  <si>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</si>
  <si>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</si>
  <si>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</si>
  <si>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</si>
  <si>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</si>
  <si>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</si>
  <si>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</si>
  <si>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</si>
  <si>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</si>
  <si>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</si>
  <si>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</si>
  <si>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</si>
  <si>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</si>
  <si>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</si>
  <si>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</si>
  <si>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</si>
  <si>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</si>
  <si>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</si>
  <si>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</si>
  <si>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</si>
  <si>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</si>
  <si>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</si>
  <si>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</si>
  <si>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</si>
  <si>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</si>
  <si>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</si>
  <si>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</si>
  <si>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</si>
  <si>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</si>
  <si>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</si>
  <si>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</si>
  <si>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</si>
  <si>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</si>
  <si>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</si>
  <si>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</si>
  <si>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</si>
  <si>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</si>
  <si>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</si>
  <si>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</si>
  <si>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</si>
  <si>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</si>
  <si>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</si>
  <si>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</si>
  <si>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</si>
  <si>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</si>
  <si>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</si>
  <si>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</si>
  <si>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</si>
  <si>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</si>
  <si>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</si>
  <si>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</si>
  <si>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</si>
  <si>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</si>
  <si>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</si>
  <si>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</si>
  <si>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</si>
  <si>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</si>
  <si>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</si>
  <si>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</si>
  <si>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</si>
  <si>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</si>
  <si>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</si>
  <si>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</si>
  <si>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</si>
  <si>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</si>
  <si>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</si>
  <si>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</si>
  <si>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</si>
  <si>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</si>
  <si>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</si>
  <si>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</si>
  <si>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</si>
  <si>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</si>
  <si>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</si>
  <si>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</si>
  <si>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</si>
  <si>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</si>
  <si>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</si>
  <si>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</si>
  <si>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</si>
  <si>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</si>
  <si>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</si>
  <si>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</si>
  <si>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</si>
  <si>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</si>
  <si>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</si>
  <si>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</si>
  <si>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</si>
  <si>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</si>
  <si>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</si>
  <si>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</si>
  <si>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</si>
  <si>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</si>
  <si>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</si>
  <si>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</si>
  <si>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</si>
  <si>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</si>
  <si>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</si>
  <si>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</si>
  <si>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</si>
  <si>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</si>
  <si>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</si>
  <si>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</si>
  <si>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</si>
  <si>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</si>
  <si>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</si>
  <si>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</si>
  <si>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</si>
  <si>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</si>
  <si>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</si>
  <si>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</si>
  <si>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</si>
  <si>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</si>
  <si>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</si>
  <si>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</si>
  <si>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</si>
  <si>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</si>
  <si>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</si>
  <si>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</si>
  <si>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</si>
  <si>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</si>
  <si>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</si>
  <si>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</si>
  <si>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</si>
  <si>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</si>
  <si>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</si>
  <si>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</si>
  <si>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</si>
  <si>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</si>
  <si>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</si>
  <si>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</si>
  <si>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</si>
  <si>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</si>
  <si>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</si>
  <si>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</si>
  <si>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</si>
  <si>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</si>
  <si>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</si>
  <si>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</si>
  <si>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</si>
  <si>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</si>
  <si>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</si>
  <si>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</si>
  <si>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</si>
  <si>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</si>
  <si>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</si>
  <si>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</si>
  <si>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</si>
  <si>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</si>
  <si>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</si>
  <si>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</si>
  <si>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</si>
  <si>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</si>
  <si>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</si>
  <si>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</si>
  <si>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</si>
  <si>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</si>
  <si>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</si>
  <si>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</si>
  <si>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</si>
  <si>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</si>
  <si>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</si>
  <si>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</si>
  <si>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</si>
  <si>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</si>
  <si>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</si>
  <si>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</si>
  <si>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</si>
  <si>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</si>
  <si>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</si>
  <si>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</si>
  <si>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</si>
  <si>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</si>
  <si>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</si>
  <si>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</si>
  <si>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</si>
  <si>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</si>
  <si>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</si>
  <si>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</si>
  <si>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</si>
  <si>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</si>
  <si>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</si>
  <si>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</si>
  <si>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</si>
  <si>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</si>
  <si>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</si>
  <si>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</si>
  <si>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</si>
  <si>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</si>
  <si>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</si>
  <si>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</si>
  <si>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</si>
  <si>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</si>
  <si>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</si>
  <si>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</si>
  <si>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</si>
  <si>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</si>
  <si>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</si>
  <si>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</si>
  <si>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</si>
  <si>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</si>
  <si>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</si>
  <si>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</si>
  <si>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</si>
  <si>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</si>
  <si>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</si>
  <si>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</si>
  <si>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</si>
  <si>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</si>
  <si>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</si>
  <si>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</si>
  <si>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</si>
  <si>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</si>
  <si>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</si>
  <si>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</si>
  <si>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</si>
  <si>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</si>
  <si>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</si>
  <si>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</si>
  <si>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</si>
  <si>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</si>
  <si>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</si>
  <si>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</si>
  <si>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</si>
  <si>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</si>
  <si>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</si>
  <si>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</si>
  <si>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</si>
  <si>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</si>
  <si>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</si>
  <si>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</si>
  <si>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</si>
  <si>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</si>
  <si>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</si>
  <si>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</si>
  <si>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</si>
  <si>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</si>
  <si>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</si>
  <si>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</si>
  <si>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</si>
  <si>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</si>
  <si>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</si>
  <si>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</si>
  <si>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</si>
  <si>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</si>
  <si>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</si>
  <si>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</si>
  <si>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</si>
  <si>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</si>
  <si>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</si>
  <si>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</si>
  <si>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</si>
  <si>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</si>
  <si>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</si>
  <si>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</si>
  <si>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</si>
  <si>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</si>
  <si>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</si>
  <si>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</si>
  <si>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</si>
  <si>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</si>
  <si>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</si>
  <si>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</si>
  <si>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</si>
  <si>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</si>
  <si>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</si>
  <si>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</si>
  <si>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</si>
  <si>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</si>
  <si>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</si>
  <si>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</si>
  <si>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</si>
  <si>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</si>
  <si>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</si>
  <si>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</si>
  <si>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</si>
  <si>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</si>
  <si>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</si>
  <si>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</si>
  <si>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</si>
  <si>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</si>
  <si>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</si>
  <si>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</si>
  <si>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</si>
  <si>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</si>
  <si>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</si>
  <si>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</si>
  <si>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</si>
  <si>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</si>
  <si>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</si>
  <si>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</si>
  <si>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</si>
  <si>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</si>
  <si>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</si>
  <si>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</si>
  <si>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</si>
  <si>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</si>
  <si>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</si>
  <si>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</si>
  <si>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</si>
  <si>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</si>
  <si>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</si>
  <si>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</si>
  <si>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</si>
  <si>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</si>
  <si>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</si>
  <si>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</si>
  <si>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</si>
  <si>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</si>
  <si>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</si>
  <si>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</si>
  <si>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</si>
  <si>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</si>
  <si>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</si>
  <si>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</si>
  <si>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</si>
  <si>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</si>
  <si>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</si>
  <si>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</si>
  <si>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</si>
  <si>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</si>
  <si>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</si>
  <si>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</si>
  <si>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</si>
  <si>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</si>
  <si>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</si>
  <si>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</si>
  <si>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</si>
  <si>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</si>
  <si>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</si>
  <si>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</si>
  <si>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</si>
  <si>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</si>
  <si>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</si>
  <si>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</si>
  <si>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</si>
  <si>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</si>
  <si>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</si>
  <si>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</si>
  <si>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</si>
  <si>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</si>
  <si>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</si>
  <si>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</si>
  <si>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</si>
  <si>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</si>
  <si>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</si>
  <si>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</si>
  <si>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</si>
  <si>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</si>
  <si>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</si>
  <si>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</si>
  <si>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</si>
  <si>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</si>
  <si>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</si>
  <si>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</si>
  <si>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</si>
  <si>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</si>
  <si>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</si>
  <si>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</si>
  <si>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</si>
  <si>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</si>
  <si>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</si>
  <si>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</si>
  <si>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</si>
  <si>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</si>
  <si>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</si>
  <si>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</si>
  <si>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</si>
  <si>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</si>
  <si>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</si>
  <si>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</si>
  <si>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</si>
  <si>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</si>
  <si>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</si>
  <si>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</si>
  <si>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</si>
  <si>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</si>
  <si>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</si>
  <si>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</si>
  <si>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</si>
  <si>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</si>
  <si>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</si>
  <si>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</si>
  <si>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</si>
  <si>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</si>
  <si>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</si>
  <si>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</si>
  <si>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</si>
  <si>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</si>
  <si>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</si>
  <si>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</si>
  <si>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</si>
  <si>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</si>
  <si>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</si>
  <si>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</si>
  <si>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</si>
  <si>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</si>
  <si>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</si>
  <si>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</si>
  <si>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</si>
  <si>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</si>
  <si>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</si>
  <si>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</si>
  <si>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</si>
  <si>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</si>
  <si>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</si>
  <si>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</si>
  <si>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</si>
  <si>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</si>
  <si>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</si>
  <si>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</si>
  <si>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</si>
  <si>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</si>
  <si>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</si>
  <si>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</si>
  <si>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</si>
  <si>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</si>
  <si>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</si>
  <si>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</si>
  <si>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</si>
  <si>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</si>
  <si>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</si>
  <si>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</si>
  <si>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</si>
  <si>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</si>
  <si>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</si>
  <si>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</si>
  <si>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</si>
  <si>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</si>
  <si>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</si>
  <si>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</si>
  <si>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</si>
  <si>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</si>
  <si>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</si>
  <si>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</si>
  <si>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</si>
  <si>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</si>
  <si>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</si>
  <si>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</si>
  <si>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</si>
  <si>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</si>
  <si>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</si>
  <si>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</si>
  <si>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</si>
  <si>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</si>
  <si>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</si>
  <si>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</si>
  <si>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</si>
  <si>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</si>
  <si>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</si>
  <si>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</si>
  <si>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</si>
  <si>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</si>
  <si>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</si>
  <si>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</si>
  <si>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</si>
  <si>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</si>
  <si>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</si>
  <si>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</si>
  <si>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</si>
  <si>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</si>
  <si>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</si>
  <si>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</si>
  <si>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</si>
  <si>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</si>
  <si>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</si>
  <si>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</si>
  <si>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</si>
  <si>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</si>
  <si>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</si>
  <si>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</si>
  <si>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</si>
  <si>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</si>
  <si>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</si>
  <si>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</si>
  <si>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</si>
  <si>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</si>
  <si>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</si>
  <si>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</si>
  <si>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</si>
  <si>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</si>
  <si>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</si>
  <si>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</si>
  <si>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</si>
  <si>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</si>
  <si>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</si>
  <si>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</si>
  <si>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</si>
  <si>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</si>
  <si>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</si>
  <si>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</si>
  <si>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</si>
  <si>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</si>
  <si>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</si>
  <si>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</si>
  <si>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</si>
  <si>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</si>
  <si>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</si>
  <si>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</si>
  <si>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</si>
  <si>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</si>
  <si>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</si>
  <si>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</si>
  <si>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</si>
  <si>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</si>
  <si>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</si>
  <si>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</si>
  <si>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</si>
  <si>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</si>
  <si>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</si>
  <si>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</si>
  <si>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</si>
  <si>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</si>
  <si>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</si>
  <si>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</si>
  <si>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</si>
  <si>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</si>
  <si>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</si>
  <si>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</si>
  <si>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</si>
  <si>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</si>
  <si>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</si>
  <si>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</si>
  <si>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</si>
  <si>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</si>
  <si>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</si>
  <si>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</si>
  <si>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</si>
  <si>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</si>
  <si>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</si>
  <si>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</si>
  <si>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</si>
  <si>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</si>
  <si>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</si>
  <si>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</si>
  <si>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</si>
  <si>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</si>
  <si>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</si>
  <si>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</si>
  <si>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</si>
  <si>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</si>
  <si>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</si>
  <si>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</si>
  <si>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</si>
  <si>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</si>
  <si>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</si>
  <si>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</si>
  <si>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</si>
  <si>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</si>
  <si>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</si>
  <si>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</si>
  <si>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</si>
  <si>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</si>
  <si>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</si>
  <si>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</si>
  <si>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</si>
  <si>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</si>
  <si>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</si>
  <si>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</si>
  <si>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</si>
  <si>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</si>
  <si>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</si>
  <si>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</si>
  <si>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</si>
  <si>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</si>
  <si>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</si>
  <si>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</si>
  <si>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</si>
  <si>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</si>
  <si>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</si>
  <si>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</si>
  <si>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</si>
  <si>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</si>
  <si>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</si>
  <si>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</si>
  <si>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</si>
  <si>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</si>
  <si>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</si>
  <si>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</si>
  <si>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</si>
  <si>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</si>
  <si>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</si>
  <si>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</si>
  <si>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</si>
  <si>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</si>
  <si>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</si>
  <si>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</si>
  <si>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</si>
  <si>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</si>
  <si>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</si>
  <si>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</si>
  <si>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</si>
  <si>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</si>
  <si>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</si>
  <si>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</si>
  <si>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</si>
  <si>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</si>
  <si>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</si>
  <si>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</si>
  <si>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</si>
  <si>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</si>
  <si>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</si>
  <si>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</si>
  <si>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</si>
  <si>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</si>
  <si>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</si>
  <si>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</si>
  <si>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</si>
  <si>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</si>
  <si>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</si>
  <si>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</si>
  <si>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</si>
  <si>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</si>
  <si>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</si>
  <si>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</si>
  <si>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</si>
  <si>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</si>
  <si>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</si>
  <si>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</si>
  <si>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</si>
  <si>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</si>
  <si>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</si>
  <si>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</si>
  <si>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</si>
  <si>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</si>
  <si>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</si>
  <si>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</si>
  <si>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</si>
  <si>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</si>
  <si>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</si>
  <si>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</si>
  <si>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</si>
  <si>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</si>
  <si>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</si>
  <si>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</si>
  <si>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</si>
  <si>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</si>
  <si>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</si>
  <si>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</si>
  <si>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</si>
  <si>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</si>
  <si>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</si>
  <si>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</si>
  <si>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</si>
  <si>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</si>
  <si>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</si>
  <si>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</si>
  <si>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</si>
  <si>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</si>
  <si>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</si>
  <si>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</si>
  <si>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</si>
  <si>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</si>
  <si>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</si>
  <si>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</si>
  <si>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</si>
  <si>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</si>
  <si>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</si>
  <si>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</si>
  <si>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</si>
  <si>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</si>
  <si>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</si>
  <si>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</si>
  <si>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</si>
  <si>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</si>
  <si>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</si>
  <si>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</si>
  <si>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</si>
  <si>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</si>
  <si>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</si>
  <si>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</si>
  <si>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</si>
  <si>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</si>
  <si>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</si>
  <si>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</si>
  <si>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</si>
  <si>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</si>
  <si>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</si>
  <si>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</si>
  <si>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</si>
  <si>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</si>
  <si>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</si>
  <si>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</si>
  <si>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</si>
  <si>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</si>
  <si>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</si>
  <si>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</si>
  <si>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</si>
  <si>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</si>
  <si>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</si>
  <si>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</si>
  <si>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</si>
  <si>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</si>
  <si>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</si>
  <si>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</si>
  <si>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</si>
  <si>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</si>
  <si>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</si>
  <si>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</si>
  <si>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</si>
  <si>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</si>
  <si>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</si>
  <si>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</si>
  <si>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</si>
  <si>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</si>
  <si>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</si>
  <si>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</si>
  <si>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</si>
  <si>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</si>
  <si>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</si>
  <si>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</si>
  <si>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</si>
  <si>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</si>
  <si>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</si>
  <si>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</si>
  <si>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</si>
  <si>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</si>
  <si>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</si>
  <si>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</si>
  <si>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</si>
  <si>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</si>
  <si>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</si>
  <si>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</si>
  <si>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</si>
  <si>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</si>
  <si>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</si>
  <si>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</si>
  <si>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</si>
  <si>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</si>
  <si>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</si>
  <si>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</si>
  <si>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</si>
  <si>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</si>
  <si>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</si>
  <si>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</si>
  <si>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</si>
  <si>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</si>
  <si>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</si>
  <si>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</si>
  <si>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</si>
  <si>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</si>
  <si>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</si>
  <si>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</si>
  <si>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</si>
  <si>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</si>
  <si>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</si>
  <si>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</si>
  <si>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</si>
  <si>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</si>
  <si>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</si>
  <si>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</si>
  <si>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</si>
  <si>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</si>
  <si>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</si>
  <si>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</si>
  <si>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</si>
  <si>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</si>
  <si>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</si>
  <si>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</si>
  <si>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</si>
  <si>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</si>
  <si>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</si>
  <si>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</si>
  <si>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</si>
  <si>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</si>
  <si>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</si>
  <si>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</si>
  <si>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</si>
  <si>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</si>
  <si>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</si>
  <si>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</si>
  <si>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</si>
  <si>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</si>
  <si>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</si>
  <si>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</si>
  <si>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</si>
  <si>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</si>
  <si>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</si>
  <si>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</si>
  <si>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</si>
  <si>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</si>
  <si>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</si>
  <si>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</si>
  <si>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</si>
  <si>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</si>
  <si>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</si>
  <si>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</si>
  <si>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</si>
  <si>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</si>
  <si>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</si>
  <si>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</si>
  <si>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</si>
  <si>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</si>
  <si>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</si>
  <si>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</si>
  <si>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</si>
  <si>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</si>
  <si>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</si>
  <si>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</si>
  <si>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</si>
  <si>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</si>
  <si>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</si>
  <si>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</si>
  <si>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</si>
  <si>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</si>
  <si>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</si>
  <si>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</si>
  <si>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</si>
  <si>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</si>
  <si>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</si>
  <si>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</si>
  <si>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</si>
  <si>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</si>
  <si>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</si>
  <si>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</si>
  <si>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</si>
  <si>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</si>
  <si>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</si>
  <si>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</si>
  <si>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</si>
  <si>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</si>
  <si>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</si>
  <si>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</si>
  <si>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</si>
  <si>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</si>
  <si>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</si>
  <si>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</si>
  <si>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</si>
  <si>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</si>
  <si>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</si>
  <si>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</si>
  <si>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</si>
  <si>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</si>
  <si>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</si>
  <si>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</si>
  <si>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</si>
  <si>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</si>
  <si>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</si>
  <si>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</si>
  <si>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</si>
  <si>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</si>
  <si>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</si>
  <si>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</si>
  <si>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</si>
  <si>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</si>
  <si>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</si>
  <si>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</si>
  <si>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</si>
  <si>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</si>
  <si>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</si>
  <si>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</si>
  <si>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</si>
  <si>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</si>
  <si>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</si>
  <si>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</si>
  <si>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</si>
  <si>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</si>
  <si>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</si>
  <si>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</si>
  <si>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</si>
  <si>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</si>
  <si>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</si>
  <si>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</si>
  <si>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</si>
  <si>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</si>
  <si>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</si>
  <si>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</si>
  <si>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</si>
  <si>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</si>
  <si>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</si>
  <si>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</si>
  <si>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</si>
  <si>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</si>
  <si>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</si>
  <si>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</si>
  <si>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</si>
  <si>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</si>
  <si>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</si>
  <si>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</si>
  <si>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</si>
  <si>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</si>
  <si>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</si>
  <si>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</si>
  <si>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</si>
  <si>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</si>
  <si>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</si>
  <si>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</si>
  <si>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</si>
  <si>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</si>
  <si>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</si>
  <si>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</si>
  <si>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</si>
  <si>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</si>
  <si>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</si>
  <si>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</si>
  <si>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</si>
  <si>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</si>
  <si>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</si>
  <si>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</si>
  <si>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</si>
  <si>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</si>
  <si>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</si>
  <si>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</si>
  <si>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</si>
  <si>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</si>
  <si>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</si>
  <si>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</si>
  <si>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</si>
  <si>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</si>
  <si>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</si>
  <si>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</si>
  <si>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</si>
  <si>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</si>
  <si>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</si>
  <si>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</si>
  <si>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</si>
  <si>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</si>
  <si>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</si>
  <si>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</si>
  <si>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</si>
  <si>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</si>
  <si>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</si>
  <si>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</si>
  <si>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</si>
  <si>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</si>
  <si>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</si>
  <si>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</si>
  <si>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</si>
  <si>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</si>
  <si>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</si>
  <si>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</si>
  <si>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</si>
  <si>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</si>
  <si>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</si>
  <si>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</si>
  <si>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</si>
  <si>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</si>
  <si>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</si>
  <si>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</si>
  <si>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</si>
  <si>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</si>
  <si>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</si>
  <si>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</si>
  <si>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</si>
  <si>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</si>
  <si>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</si>
  <si>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</si>
  <si>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</si>
  <si>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</si>
  <si>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</si>
  <si>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</si>
  <si>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</si>
  <si>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</si>
  <si>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</si>
  <si>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</si>
  <si>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</si>
  <si>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</si>
  <si>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</si>
  <si>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</si>
  <si>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</si>
  <si>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</si>
  <si>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</si>
  <si>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</si>
  <si>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</si>
  <si>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</si>
  <si>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</si>
  <si>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</si>
  <si>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</si>
  <si>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</si>
  <si>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</si>
  <si>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</si>
  <si>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</si>
  <si>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</si>
  <si>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</si>
  <si>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</si>
  <si>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</si>
  <si>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</si>
  <si>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</si>
  <si>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</si>
  <si>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</si>
  <si>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</si>
  <si>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</si>
  <si>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</si>
  <si>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</si>
  <si>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</si>
  <si>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</si>
  <si>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</si>
  <si>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</si>
  <si>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</si>
  <si>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</si>
  <si>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</si>
  <si>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</si>
  <si>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</si>
  <si>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</si>
  <si>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</si>
  <si>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</si>
  <si>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</si>
  <si>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</si>
  <si>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</si>
  <si>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</si>
  <si>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</si>
  <si>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</si>
  <si>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</si>
  <si>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</si>
  <si>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</si>
  <si>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</si>
  <si>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</si>
  <si>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</si>
  <si>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</si>
  <si>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</si>
  <si>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</si>
  <si>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</si>
  <si>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</si>
  <si>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</si>
  <si>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</si>
  <si>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</si>
  <si>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</si>
  <si>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</si>
  <si>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</si>
  <si>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</si>
  <si>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</si>
  <si>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</si>
  <si>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</si>
  <si>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</si>
  <si>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</si>
  <si>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</si>
  <si>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</si>
  <si>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</si>
  <si>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</si>
  <si>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</si>
  <si>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</si>
  <si>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</si>
  <si>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</si>
  <si>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</si>
  <si>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</si>
  <si>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</si>
  <si>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</si>
  <si>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</si>
  <si>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</si>
  <si>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</si>
  <si>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</si>
  <si>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</si>
  <si>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</si>
  <si>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</si>
  <si>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</si>
  <si>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</si>
  <si>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</si>
  <si>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</si>
  <si>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</si>
  <si>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</si>
  <si>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</si>
  <si>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</si>
  <si>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</si>
  <si>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</si>
  <si>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</si>
  <si>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</si>
  <si>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</si>
  <si>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</si>
  <si>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</si>
  <si>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</si>
  <si>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</si>
  <si>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</si>
  <si>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</si>
  <si>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</si>
  <si>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</si>
  <si>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</si>
  <si>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</si>
  <si>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</si>
  <si>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</si>
  <si>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</si>
  <si>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</si>
  <si>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</si>
  <si>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</si>
  <si>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</si>
  <si>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</si>
  <si>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</si>
  <si>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</si>
  <si>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</si>
  <si>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</si>
  <si>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</si>
  <si>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</si>
  <si>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</si>
  <si>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</si>
  <si>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</si>
  <si>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</si>
  <si>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</si>
  <si>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</si>
  <si>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</si>
  <si>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</si>
  <si>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</si>
  <si>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</si>
  <si>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</si>
  <si>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</si>
  <si>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</si>
  <si>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</si>
  <si>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</si>
  <si>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</si>
  <si>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</si>
  <si>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</si>
  <si>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</si>
  <si>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</si>
  <si>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</si>
  <si>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</si>
  <si>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</si>
  <si>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</si>
  <si>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</si>
  <si>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</si>
  <si>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</si>
  <si>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</si>
  <si>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</si>
  <si>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</si>
  <si>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</si>
  <si>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</si>
  <si>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</si>
  <si>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</si>
  <si>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</si>
  <si>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</si>
  <si>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</si>
  <si>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</si>
  <si>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</si>
  <si>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</si>
  <si>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</si>
  <si>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</si>
  <si>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</si>
  <si>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</si>
  <si>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</si>
  <si>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</si>
  <si>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</si>
  <si>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</si>
  <si>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</si>
  <si>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</si>
  <si>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</si>
  <si>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</si>
  <si>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</si>
  <si>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</si>
  <si>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</si>
  <si>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</si>
  <si>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</si>
  <si>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</si>
  <si>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</si>
  <si>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</si>
  <si>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</si>
  <si>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</si>
  <si>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</si>
  <si>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</si>
  <si>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</si>
  <si>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</si>
  <si>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</si>
  <si>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</si>
  <si>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</si>
  <si>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</si>
  <si>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</si>
  <si>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</si>
  <si>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</si>
  <si>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</si>
  <si>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</si>
  <si>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</si>
  <si>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</si>
  <si>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</si>
  <si>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</si>
  <si>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</si>
  <si>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</si>
  <si>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</si>
  <si>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</si>
  <si>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</si>
  <si>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</si>
  <si>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</si>
  <si>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</si>
  <si>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</si>
  <si>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</si>
  <si>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</si>
  <si>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</si>
  <si>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</si>
  <si>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</si>
  <si>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</si>
  <si>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</si>
  <si>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</si>
  <si>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</si>
  <si>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</si>
  <si>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</si>
  <si>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</si>
  <si>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</si>
  <si>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</si>
  <si>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</si>
  <si>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</si>
  <si>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</si>
  <si>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</si>
  <si>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</si>
  <si>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</si>
  <si>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</si>
  <si>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</si>
  <si>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</si>
  <si>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</si>
  <si>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</si>
  <si>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</si>
  <si>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</si>
  <si>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</si>
  <si>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</si>
  <si>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</si>
  <si>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</si>
  <si>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</si>
  <si>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</si>
  <si>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</si>
  <si>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</si>
  <si>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</si>
  <si>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</si>
  <si>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</si>
  <si>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</si>
  <si>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</si>
  <si>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</si>
  <si>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</si>
  <si>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</si>
  <si>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</si>
  <si>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</si>
  <si>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</si>
  <si>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</si>
  <si>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</si>
  <si>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</si>
  <si>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</si>
  <si>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</si>
  <si>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</si>
  <si>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</si>
  <si>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</si>
  <si>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</si>
  <si>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</si>
  <si>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</si>
  <si>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</si>
  <si>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</si>
  <si>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</si>
  <si>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</si>
  <si>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</si>
  <si>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</si>
  <si>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</si>
  <si>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</si>
  <si>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</si>
  <si>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</si>
  <si>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</si>
  <si>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</si>
  <si>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</si>
  <si>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</si>
  <si>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</si>
  <si>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</si>
  <si>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</si>
  <si>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</si>
  <si>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</si>
  <si>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</si>
  <si>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</si>
  <si>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</si>
  <si>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</si>
  <si>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</si>
  <si>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</si>
  <si>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</si>
  <si>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</si>
  <si>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</si>
  <si>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</si>
  <si>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</si>
  <si>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</si>
  <si>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</si>
  <si>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</si>
  <si>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</si>
  <si>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</si>
  <si>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</si>
  <si>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</si>
  <si>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</si>
  <si>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</si>
  <si>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</si>
  <si>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</si>
  <si>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</si>
  <si>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</si>
  <si>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</si>
  <si>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</si>
  <si>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</si>
  <si>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</si>
  <si>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</si>
  <si>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</si>
  <si>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</si>
  <si>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</si>
  <si>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</si>
  <si>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</si>
  <si>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</si>
  <si>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</si>
  <si>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</si>
  <si>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</si>
  <si>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</si>
  <si>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</si>
  <si>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</si>
  <si>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</si>
  <si>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</si>
  <si>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</si>
  <si>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</si>
  <si>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</si>
  <si>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</si>
  <si>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</si>
  <si>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</si>
  <si>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</si>
  <si>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</si>
  <si>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</si>
  <si>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</si>
  <si>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</si>
  <si>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</si>
  <si>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</si>
  <si>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</si>
  <si>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</si>
  <si>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</si>
  <si>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</si>
  <si>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</si>
  <si>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</si>
  <si>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</si>
  <si>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</si>
  <si>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</si>
  <si>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</si>
  <si>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</si>
  <si>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</si>
  <si>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</si>
  <si>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</si>
  <si>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</si>
  <si>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</si>
  <si>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</si>
  <si>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</si>
  <si>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</si>
  <si>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</si>
  <si>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</si>
  <si>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</si>
  <si>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</si>
  <si>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</si>
  <si>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</si>
  <si>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</si>
  <si>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</si>
  <si>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</si>
  <si>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</si>
  <si>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</si>
  <si>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</si>
  <si>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</si>
  <si>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</si>
  <si>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</si>
  <si>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</si>
  <si>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</si>
  <si>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</si>
  <si>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</si>
  <si>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</si>
  <si>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</si>
  <si>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</si>
  <si>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</si>
  <si>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</si>
  <si>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</si>
  <si>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</si>
  <si>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</si>
  <si>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</si>
  <si>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</si>
  <si>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</si>
  <si>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</si>
  <si>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</si>
  <si>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</si>
  <si>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</si>
  <si>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</si>
  <si>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</si>
  <si>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</si>
  <si>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</si>
  <si>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</si>
  <si>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</si>
  <si>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</si>
  <si>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</si>
  <si>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</si>
  <si>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</si>
  <si>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</si>
  <si>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</si>
  <si>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</si>
  <si>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</si>
  <si>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</si>
  <si>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</si>
  <si>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</si>
  <si>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</si>
  <si>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</si>
  <si>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</si>
  <si>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</si>
  <si>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</si>
  <si>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</si>
  <si>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</si>
  <si>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</si>
  <si>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</si>
  <si>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</si>
  <si>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</si>
  <si>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</si>
  <si>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</si>
  <si>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</si>
  <si>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</si>
  <si>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</si>
  <si>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</si>
  <si>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</si>
  <si>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</si>
  <si>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</si>
  <si>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</si>
  <si>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</si>
  <si>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</si>
  <si>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</si>
  <si>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</si>
  <si>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</si>
  <si>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</si>
  <si>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</si>
  <si>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</si>
  <si>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</si>
  <si>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</si>
  <si>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</si>
  <si>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</si>
  <si>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</si>
  <si>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</si>
  <si>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</si>
  <si>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</si>
  <si>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</si>
  <si>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</si>
  <si>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</si>
  <si>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</si>
  <si>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</si>
  <si>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</si>
  <si>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</si>
  <si>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</si>
  <si>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</si>
  <si>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</si>
  <si>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</si>
  <si>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</si>
  <si>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</si>
  <si>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</si>
  <si>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</si>
  <si>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</si>
  <si>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</si>
  <si>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</si>
  <si>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</si>
  <si>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</si>
  <si>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</si>
  <si>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</si>
  <si>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</si>
  <si>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</si>
  <si>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</si>
  <si>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</si>
  <si>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</si>
  <si>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</si>
  <si>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</si>
  <si>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</si>
  <si>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</si>
  <si>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</si>
  <si>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</si>
  <si>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</si>
  <si>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</si>
  <si>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</si>
  <si>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</si>
  <si>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</si>
  <si>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</si>
  <si>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</si>
  <si>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</si>
  <si>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</si>
  <si>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</si>
  <si>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</si>
  <si>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</si>
  <si>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</si>
  <si>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</si>
  <si>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</si>
  <si>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</si>
  <si>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</si>
  <si>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</si>
  <si>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</si>
  <si>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</si>
  <si>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</si>
  <si>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</si>
  <si>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</si>
  <si>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</si>
  <si>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</si>
  <si>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</si>
  <si>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</si>
  <si>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</si>
  <si>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</si>
  <si>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</si>
  <si>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</si>
  <si>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</si>
  <si>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</si>
  <si>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</si>
  <si>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</si>
  <si>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</si>
  <si>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</si>
  <si>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</si>
  <si>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</si>
  <si>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</si>
  <si>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</si>
  <si>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</si>
  <si>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</si>
  <si>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</si>
  <si>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</si>
  <si>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</si>
  <si>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</si>
  <si>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</si>
  <si>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</si>
  <si>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</si>
  <si>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</si>
  <si>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</si>
  <si>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</si>
  <si>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</si>
  <si>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</si>
  <si>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</si>
  <si>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</si>
  <si>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</si>
  <si>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</si>
  <si>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</si>
  <si>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</si>
  <si>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</si>
  <si>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</si>
  <si>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</si>
  <si>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</si>
  <si>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</si>
  <si>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</si>
  <si>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</si>
  <si>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</si>
  <si>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</si>
  <si>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</si>
  <si>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</si>
  <si>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</si>
  <si>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</si>
  <si>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</si>
  <si>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</si>
  <si>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</si>
  <si>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</si>
  <si>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</si>
  <si>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</si>
  <si>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</si>
  <si>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</si>
  <si>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</si>
  <si>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</si>
  <si>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</si>
  <si>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</si>
  <si>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</si>
  <si>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</si>
  <si>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</si>
  <si>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</si>
  <si>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</si>
  <si>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</si>
  <si>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</si>
  <si>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</si>
  <si>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</si>
  <si>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</si>
  <si>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</si>
  <si>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</si>
  <si>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</si>
  <si>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</si>
  <si>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</si>
  <si>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</si>
  <si>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</si>
  <si>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</si>
  <si>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</si>
  <si>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</si>
  <si>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</si>
  <si>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</si>
  <si>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</si>
  <si>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</si>
  <si>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</si>
  <si>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</si>
  <si>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</si>
  <si>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</si>
  <si>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</si>
  <si>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</si>
  <si>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</si>
  <si>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</si>
  <si>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</si>
  <si>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</si>
  <si>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</si>
  <si>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</si>
  <si>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</si>
  <si>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</si>
  <si>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</si>
  <si>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</si>
  <si>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</si>
  <si>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</si>
  <si>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</si>
  <si>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</si>
  <si>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</si>
  <si>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</si>
  <si>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</si>
  <si>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</si>
  <si>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</si>
  <si>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</si>
  <si>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</si>
  <si>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</si>
  <si>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</si>
  <si>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</si>
  <si>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</si>
  <si>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</si>
  <si>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</si>
  <si>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</si>
  <si>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</si>
  <si>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</si>
  <si>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</si>
  <si>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</si>
  <si>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</si>
  <si>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</si>
  <si>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</si>
  <si>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</si>
  <si>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</si>
  <si>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</si>
  <si>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</si>
  <si>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</si>
  <si>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</si>
  <si>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</si>
  <si>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</si>
  <si>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</si>
  <si>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</si>
  <si>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</si>
  <si>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</si>
  <si>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</si>
  <si>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</si>
  <si>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</si>
  <si>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</si>
  <si>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</si>
  <si>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</si>
  <si>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</si>
  <si>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</si>
  <si>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</si>
  <si>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</si>
  <si>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</si>
  <si>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</si>
  <si>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</si>
  <si>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</si>
  <si>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</si>
  <si>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</si>
  <si>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</si>
  <si>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</si>
  <si>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</si>
  <si>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</si>
  <si>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</si>
  <si>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</si>
  <si>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</si>
  <si>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</si>
  <si>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</si>
  <si>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</si>
  <si>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</si>
  <si>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</si>
  <si>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</si>
  <si>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</si>
  <si>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</si>
  <si>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</si>
  <si>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</si>
  <si>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</si>
  <si>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</si>
  <si>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</si>
  <si>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</si>
  <si>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</si>
  <si>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</si>
  <si>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</si>
  <si>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</si>
  <si>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</si>
  <si>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</si>
  <si>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</si>
  <si>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</si>
  <si>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</si>
  <si>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</si>
  <si>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</si>
  <si>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</si>
  <si>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</si>
  <si>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</si>
  <si>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</si>
  <si>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</si>
  <si>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</si>
  <si>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</si>
  <si>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</si>
  <si>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</si>
  <si>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</si>
  <si>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</si>
  <si>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</si>
  <si>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</si>
  <si>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</si>
  <si>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</si>
  <si>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</si>
  <si>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</si>
  <si>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</si>
  <si>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</si>
  <si>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</si>
  <si>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</si>
  <si>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</si>
  <si>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</si>
  <si>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</si>
  <si>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</si>
  <si>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</si>
  <si>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</si>
  <si>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</si>
  <si>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</si>
  <si>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</si>
  <si>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</si>
  <si>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</si>
  <si>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</si>
  <si>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</si>
  <si>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</si>
  <si>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</si>
  <si>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</si>
  <si>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</si>
  <si>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</si>
  <si>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</si>
  <si>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</si>
  <si>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</si>
  <si>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</si>
  <si>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</si>
  <si>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</si>
  <si>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</si>
  <si>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</si>
  <si>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</si>
  <si>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</si>
  <si>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</si>
  <si>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</si>
  <si>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</si>
  <si>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</si>
  <si>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</si>
  <si>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</si>
  <si>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</si>
  <si>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</si>
  <si>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</si>
  <si>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</si>
  <si>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</si>
  <si>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</si>
  <si>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</si>
  <si>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</si>
  <si>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</si>
  <si>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</si>
  <si>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</si>
  <si>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</si>
  <si>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</si>
  <si>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</si>
  <si>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</si>
  <si>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</si>
  <si>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</si>
  <si>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</si>
  <si>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</si>
  <si>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</si>
  <si>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</si>
  <si>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</si>
  <si>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</si>
  <si>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</si>
  <si>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</si>
  <si>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</si>
  <si>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</si>
  <si>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</si>
  <si>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</si>
  <si>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</si>
  <si>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</si>
  <si>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</si>
  <si>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</si>
  <si>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</si>
  <si>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</si>
  <si>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</si>
  <si>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</si>
  <si>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</si>
  <si>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</si>
  <si>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</si>
  <si>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</si>
  <si>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</si>
  <si>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</si>
  <si>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</si>
  <si>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</si>
  <si>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</si>
  <si>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</si>
  <si>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</si>
  <si>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</si>
  <si>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</si>
  <si>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</si>
  <si>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</si>
  <si>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</si>
  <si>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</si>
  <si>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</si>
  <si>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</si>
  <si>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</si>
  <si>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</si>
  <si>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</si>
  <si>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</si>
  <si>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</si>
  <si>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</si>
  <si>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</si>
  <si>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</si>
  <si>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</si>
  <si>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</si>
  <si>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</si>
  <si>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</si>
  <si>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</si>
  <si>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</si>
  <si>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</si>
  <si>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</si>
  <si>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</si>
  <si>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</si>
  <si>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</si>
  <si>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</si>
  <si>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</si>
  <si>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</si>
  <si>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</si>
  <si>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</si>
  <si>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</si>
  <si>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</si>
  <si>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</si>
  <si>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</si>
  <si>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</si>
  <si>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</si>
  <si>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</si>
  <si>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</si>
  <si>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</si>
  <si>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</si>
  <si>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</si>
  <si>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</si>
  <si>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</si>
  <si>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</si>
  <si>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</si>
  <si>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</si>
  <si>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</si>
  <si>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</si>
  <si>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</si>
  <si>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</si>
  <si>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</si>
  <si>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</si>
  <si>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</si>
  <si>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</si>
  <si>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</si>
  <si>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</si>
  <si>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</si>
  <si>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</si>
  <si>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</si>
  <si>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</si>
  <si>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</si>
  <si>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</si>
  <si>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</si>
  <si>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</si>
  <si>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</si>
  <si>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</si>
  <si>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</si>
  <si>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</si>
  <si>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</si>
  <si>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</si>
  <si>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</si>
  <si>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</si>
  <si>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</si>
  <si>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</si>
  <si>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</si>
  <si>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</si>
  <si>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</si>
  <si>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</si>
  <si>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</si>
  <si>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</si>
  <si>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</si>
  <si>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</si>
  <si>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</si>
  <si>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</si>
  <si>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</si>
  <si>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</si>
  <si>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</si>
  <si>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</si>
  <si>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</si>
  <si>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</si>
  <si>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</si>
  <si>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</si>
  <si>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</si>
  <si>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</si>
  <si>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</si>
  <si>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</si>
  <si>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</si>
  <si>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</si>
  <si>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</si>
  <si>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</si>
  <si>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</si>
  <si>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</si>
  <si>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</si>
  <si>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</si>
  <si>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</si>
  <si>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</si>
  <si>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</si>
  <si>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</si>
  <si>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</si>
  <si>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</si>
  <si>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</si>
  <si>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</si>
  <si>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</si>
  <si>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</si>
  <si>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</si>
  <si>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</si>
  <si>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</si>
  <si>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</si>
  <si>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</si>
  <si>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</si>
  <si>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</si>
  <si>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</si>
  <si>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</si>
  <si>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</si>
  <si>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</si>
  <si>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</si>
  <si>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</si>
  <si>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</si>
  <si>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</si>
  <si>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</si>
  <si>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</si>
  <si>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</si>
  <si>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</si>
  <si>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</si>
  <si>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</si>
  <si>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</si>
  <si>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</si>
  <si>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</si>
  <si>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</si>
  <si>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</si>
  <si>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</si>
  <si>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</si>
  <si>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</si>
  <si>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</si>
  <si>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</si>
  <si>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</si>
  <si>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</si>
  <si>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</si>
  <si>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</si>
  <si>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</si>
  <si>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</si>
  <si>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</si>
  <si>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</si>
  <si>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</si>
  <si>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</si>
  <si>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</si>
  <si>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</si>
  <si>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</si>
  <si>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</si>
  <si>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</si>
  <si>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</si>
  <si>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</si>
  <si>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</si>
  <si>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</si>
  <si>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</si>
  <si>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</si>
  <si>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</si>
  <si>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</si>
  <si>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</si>
  <si>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</si>
  <si>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</si>
  <si>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</si>
  <si>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</si>
  <si>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</si>
  <si>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</si>
  <si>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</si>
  <si>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</si>
  <si>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</si>
  <si>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</si>
  <si>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</si>
  <si>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</si>
  <si>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</si>
  <si>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</si>
  <si>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</si>
  <si>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</si>
  <si>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</si>
  <si>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</si>
  <si>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</si>
  <si>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</si>
  <si>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</si>
  <si>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</si>
  <si>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</si>
  <si>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</si>
  <si>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</si>
  <si>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</si>
  <si>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</si>
  <si>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</si>
  <si>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</si>
  <si>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</si>
  <si>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</si>
  <si>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</si>
  <si>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</si>
  <si>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</si>
  <si>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</si>
  <si>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</si>
  <si>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</si>
  <si>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</si>
  <si>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</si>
  <si>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</si>
  <si>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</si>
  <si>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</si>
  <si>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</si>
  <si>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</si>
  <si>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</si>
  <si>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</si>
  <si>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</si>
  <si>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</si>
  <si>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</si>
  <si>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</si>
  <si>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</si>
  <si>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</si>
  <si>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</si>
  <si>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</si>
  <si>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</si>
  <si>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</si>
  <si>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</si>
  <si>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</si>
  <si>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</si>
  <si>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</si>
  <si>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</si>
  <si>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</si>
  <si>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</si>
  <si>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</si>
  <si>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</si>
  <si>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</si>
  <si>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</si>
  <si>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</si>
  <si>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</si>
  <si>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</si>
  <si>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</si>
  <si>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</si>
  <si>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</si>
  <si>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</si>
  <si>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</si>
  <si>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</si>
  <si>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</si>
  <si>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</si>
  <si>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</si>
  <si>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</si>
  <si>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</si>
  <si>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</si>
  <si>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</si>
  <si>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</si>
  <si>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</si>
  <si>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</si>
  <si>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</si>
  <si>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</si>
  <si>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</si>
  <si>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</si>
  <si>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</si>
  <si>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</si>
  <si>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</si>
  <si>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</si>
  <si>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</si>
  <si>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</si>
  <si>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</si>
  <si>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</si>
  <si>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</si>
  <si>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</si>
  <si>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</si>
  <si>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</si>
  <si>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</si>
  <si>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</si>
  <si>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</si>
  <si>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</si>
  <si>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</si>
  <si>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</si>
  <si>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</si>
  <si>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</si>
  <si>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</si>
  <si>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</si>
  <si>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</si>
  <si>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</si>
  <si>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</si>
  <si>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</si>
  <si>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</si>
  <si>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</si>
  <si>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</si>
  <si>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</si>
  <si>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</si>
  <si>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</si>
  <si>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</si>
  <si>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</si>
  <si>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</si>
  <si>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</si>
  <si>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</si>
  <si>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</si>
  <si>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</si>
  <si>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</si>
  <si>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</si>
  <si>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</si>
  <si>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</si>
  <si>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</si>
  <si>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</si>
  <si>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</si>
  <si>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</si>
  <si>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</si>
  <si>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</si>
  <si>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</si>
  <si>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</si>
  <si>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</si>
  <si>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</si>
  <si>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</si>
  <si>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</si>
  <si>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</si>
  <si>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</si>
  <si>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</si>
  <si>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</si>
  <si>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</si>
  <si>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</si>
  <si>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</si>
  <si>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</si>
  <si>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</si>
  <si>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</si>
  <si>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</si>
  <si>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</si>
  <si>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</si>
  <si>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</si>
  <si>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</si>
  <si>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</si>
  <si>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</si>
  <si>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</si>
  <si>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</si>
  <si>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</si>
  <si>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</si>
  <si>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</si>
  <si>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</si>
  <si>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</si>
  <si>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</si>
  <si>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</si>
  <si>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</si>
  <si>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</si>
  <si>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</si>
  <si>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</si>
  <si>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</si>
  <si>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</si>
  <si>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</si>
  <si>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</si>
  <si>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</si>
  <si>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</si>
  <si>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</si>
  <si>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</si>
  <si>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</si>
  <si>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</si>
  <si>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</si>
  <si>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</si>
  <si>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</si>
  <si>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</si>
  <si>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</si>
  <si>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</si>
  <si>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</si>
  <si>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</si>
  <si>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</si>
  <si>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</si>
  <si>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</si>
  <si>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</si>
  <si>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</si>
  <si>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</si>
  <si>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</si>
  <si>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</si>
  <si>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</si>
  <si>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</si>
  <si>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</si>
  <si>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</si>
  <si>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</si>
  <si>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</si>
  <si>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</si>
  <si>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</si>
  <si>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</si>
  <si>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</si>
  <si>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</si>
  <si>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</si>
  <si>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</si>
  <si>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</si>
  <si>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</si>
  <si>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</si>
  <si>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</si>
  <si>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</si>
  <si>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</si>
  <si>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</si>
  <si>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</si>
  <si>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</si>
  <si>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</si>
  <si>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</si>
  <si>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</si>
  <si>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</si>
  <si>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</si>
  <si>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</si>
  <si>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</si>
  <si>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</si>
  <si>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</si>
  <si>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</si>
  <si>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</si>
  <si>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</si>
  <si>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</si>
  <si>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</si>
  <si>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</si>
  <si>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</si>
  <si>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</si>
  <si>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</si>
  <si>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</si>
  <si>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</si>
  <si>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</si>
  <si>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</si>
  <si>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</si>
  <si>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</si>
  <si>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</si>
  <si>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</si>
  <si>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</si>
  <si>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</si>
  <si>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</si>
  <si>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</si>
  <si>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</si>
  <si>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</si>
  <si>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</si>
  <si>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</si>
  <si>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</si>
  <si>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</si>
  <si>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</si>
  <si>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</si>
  <si>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</si>
  <si>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</si>
  <si>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</si>
  <si>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</si>
  <si>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</si>
  <si>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</si>
  <si>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</si>
  <si>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</si>
  <si>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</si>
  <si>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</si>
  <si>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</si>
  <si>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</si>
  <si>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</si>
  <si>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</si>
  <si>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</si>
  <si>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</si>
  <si>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</si>
  <si>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</si>
  <si>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</si>
  <si>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</si>
  <si>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</si>
  <si>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</si>
  <si>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</si>
  <si>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</si>
  <si>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</si>
  <si>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</si>
  <si>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</si>
  <si>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</si>
  <si>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</si>
  <si>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</si>
  <si>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</si>
  <si>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</si>
  <si>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</si>
  <si>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</si>
  <si>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</si>
  <si>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</si>
  <si>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</si>
  <si>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</si>
  <si>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</si>
  <si>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</si>
  <si>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</si>
  <si>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</si>
  <si>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</si>
  <si>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</si>
  <si>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</si>
  <si>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</si>
  <si>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</si>
  <si>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</si>
  <si>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</si>
  <si>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</si>
  <si>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</si>
  <si>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</si>
  <si>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</si>
  <si>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</si>
  <si>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</si>
  <si>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</si>
  <si>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</si>
  <si>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</si>
  <si>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</si>
  <si>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</si>
  <si>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</si>
  <si>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</si>
  <si>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</si>
  <si>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</si>
  <si>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</si>
  <si>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</si>
  <si>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</si>
  <si>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</si>
  <si>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</si>
  <si>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</si>
  <si>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</si>
  <si>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</si>
  <si>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</si>
  <si>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</si>
  <si>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</si>
  <si>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</si>
  <si>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</si>
  <si>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</si>
  <si>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</si>
  <si>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</si>
  <si>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</si>
  <si>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</si>
  <si>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</si>
  <si>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</si>
  <si>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</si>
  <si>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</si>
  <si>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</si>
  <si>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</si>
  <si>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</si>
  <si>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</si>
  <si>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</si>
  <si>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</si>
  <si>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</si>
  <si>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</si>
  <si>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</si>
  <si>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</si>
  <si>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</si>
  <si>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</si>
  <si>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</si>
  <si>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</si>
  <si>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</si>
  <si>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</si>
  <si>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</si>
  <si>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</si>
  <si>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</si>
  <si>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</si>
  <si>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</si>
  <si>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</si>
  <si>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</si>
  <si>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</si>
  <si>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</si>
  <si>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</si>
  <si>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</si>
  <si>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</si>
  <si>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</si>
  <si>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</si>
  <si>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</si>
  <si>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</si>
  <si>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</si>
  <si>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</si>
  <si>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</si>
  <si>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</si>
  <si>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</si>
  <si>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</si>
  <si>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</si>
  <si>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</si>
  <si>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</si>
  <si>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</si>
  <si>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</si>
  <si>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</si>
  <si>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</si>
  <si>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</si>
  <si>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</si>
  <si>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</si>
  <si>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</si>
  <si>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</si>
  <si>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</si>
  <si>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</si>
  <si>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</si>
  <si>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</si>
  <si>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</si>
  <si>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</si>
  <si>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</si>
  <si>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</si>
  <si>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</si>
  <si>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</si>
  <si>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</si>
  <si>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</si>
  <si>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</si>
  <si>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</si>
  <si>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</si>
  <si>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</si>
  <si>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</si>
  <si>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</si>
  <si>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</si>
  <si>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</si>
  <si>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</si>
  <si>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</si>
  <si>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</si>
  <si>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</si>
  <si>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</si>
  <si>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</si>
  <si>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</si>
  <si>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</si>
  <si>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</si>
  <si>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</si>
  <si>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</si>
  <si>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</si>
  <si>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</si>
  <si>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</si>
  <si>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</si>
  <si>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</si>
  <si>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</si>
  <si>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</si>
  <si>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</si>
  <si>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</si>
  <si>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</si>
  <si>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</si>
  <si>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</si>
  <si>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</si>
  <si>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</si>
  <si>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</si>
  <si>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</si>
  <si>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</si>
  <si>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</si>
  <si>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</si>
  <si>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</si>
  <si>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</si>
  <si>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</si>
  <si>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</si>
  <si>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</si>
  <si>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</si>
  <si>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</si>
  <si>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</si>
  <si>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</si>
  <si>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</si>
  <si>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</si>
  <si>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</si>
  <si>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</si>
  <si>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</si>
  <si>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</si>
  <si>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</si>
  <si>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</si>
  <si>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</si>
  <si>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</si>
  <si>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</si>
  <si>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</si>
  <si>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</si>
  <si>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</si>
  <si>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</si>
  <si>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</si>
  <si>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</si>
  <si>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</si>
  <si>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</si>
  <si>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</si>
  <si>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</si>
  <si>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</si>
  <si>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</si>
  <si>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</si>
  <si>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</si>
  <si>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</si>
  <si>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</si>
  <si>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</si>
  <si>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</si>
  <si>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</si>
  <si>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</si>
  <si>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</si>
  <si>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</si>
  <si>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</si>
  <si>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</si>
  <si>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</si>
  <si>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</si>
  <si>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</si>
  <si>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</si>
  <si>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</si>
  <si>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</si>
  <si>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</si>
  <si>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</si>
  <si>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</si>
  <si>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</si>
  <si>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</si>
  <si>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</si>
  <si>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</si>
  <si>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</si>
  <si>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</si>
  <si>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</si>
  <si>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</si>
  <si>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</si>
  <si>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</si>
  <si>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</si>
  <si>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</si>
  <si>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</si>
  <si>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</si>
  <si>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</si>
  <si>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</si>
  <si>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</si>
  <si>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</si>
  <si>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</si>
  <si>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</si>
  <si>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</si>
  <si>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</si>
  <si>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</si>
  <si>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</si>
  <si>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</si>
  <si>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</si>
  <si>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</si>
  <si>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</si>
  <si>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</si>
  <si>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</si>
  <si>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</si>
  <si>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</si>
  <si>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</si>
  <si>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</si>
  <si>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</si>
  <si>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</si>
  <si>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</si>
  <si>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</si>
  <si>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</si>
  <si>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</si>
  <si>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</si>
  <si>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</si>
  <si>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</si>
  <si>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</si>
  <si>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</si>
  <si>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</si>
  <si>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</si>
  <si>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</si>
  <si>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</si>
  <si>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</si>
  <si>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</si>
  <si>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</si>
  <si>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</si>
  <si>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</si>
  <si>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</si>
  <si>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</si>
  <si>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</si>
  <si>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</si>
  <si>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</si>
  <si>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</si>
  <si>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</si>
  <si>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</si>
  <si>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</si>
  <si>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</si>
  <si>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</si>
  <si>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</si>
  <si>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</si>
  <si>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</si>
  <si>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</si>
  <si>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</si>
  <si>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</si>
  <si>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</si>
  <si>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</si>
  <si>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</si>
  <si>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</si>
  <si>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</si>
  <si>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</si>
  <si>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</si>
  <si>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</si>
  <si>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</si>
  <si>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</si>
  <si>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</si>
  <si>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</si>
  <si>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</si>
  <si>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</si>
  <si>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</si>
  <si>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</si>
  <si>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</si>
  <si>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</si>
  <si>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</si>
  <si>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</si>
  <si>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</si>
  <si>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</si>
  <si>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</si>
  <si>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</si>
  <si>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</si>
  <si>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</si>
  <si>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</si>
  <si>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</si>
  <si>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</si>
  <si>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</si>
  <si>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</si>
  <si>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</si>
  <si>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</si>
  <si>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</si>
  <si>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</si>
  <si>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</si>
  <si>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</si>
  <si>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</si>
  <si>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</si>
  <si>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</si>
  <si>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</si>
  <si>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</si>
  <si>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</si>
  <si>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</si>
  <si>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</si>
  <si>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</si>
  <si>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</si>
  <si>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</si>
  <si>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</si>
  <si>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</si>
  <si>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</si>
  <si>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</si>
  <si>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</si>
  <si>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</si>
  <si>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</si>
  <si>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</si>
  <si>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</si>
  <si>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</si>
  <si>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</si>
  <si>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</si>
  <si>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</si>
  <si>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</si>
  <si>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</si>
  <si>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</si>
  <si>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</si>
  <si>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</si>
  <si>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</si>
  <si>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</si>
  <si>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</si>
  <si>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</si>
  <si>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</si>
  <si>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</si>
  <si>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</si>
  <si>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</si>
  <si>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</si>
  <si>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</si>
  <si>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</si>
  <si>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</si>
  <si>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</si>
  <si>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</si>
  <si>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</si>
  <si>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</si>
  <si>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</si>
  <si>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</si>
  <si>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</si>
  <si>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</si>
  <si>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</si>
  <si>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</si>
  <si>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</si>
  <si>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</si>
  <si>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</si>
  <si>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</si>
  <si>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</si>
  <si>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</si>
  <si>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</si>
  <si>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</si>
  <si>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</si>
  <si>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</si>
  <si>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</si>
  <si>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</si>
  <si>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</si>
  <si>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</si>
  <si>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</si>
  <si>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</si>
  <si>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</si>
  <si>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</si>
  <si>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</si>
  <si>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</si>
  <si>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</si>
  <si>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</si>
  <si>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</si>
  <si>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</si>
  <si>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</si>
  <si>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</si>
  <si>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</si>
  <si>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</si>
  <si>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</si>
  <si>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</si>
  <si>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</si>
  <si>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</si>
  <si>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</si>
  <si>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</si>
  <si>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</si>
  <si>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</si>
  <si>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</si>
  <si>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</si>
  <si>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</si>
  <si>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</si>
  <si>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</si>
  <si>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</si>
  <si>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</si>
  <si>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</si>
  <si>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</si>
  <si>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</si>
  <si>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</si>
  <si>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</si>
  <si>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</si>
  <si>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</si>
  <si>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</si>
  <si>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</si>
  <si>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</si>
  <si>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</si>
  <si>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</si>
  <si>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</si>
  <si>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</si>
  <si>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</si>
  <si>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</si>
  <si>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</si>
  <si>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</si>
  <si>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</si>
  <si>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</si>
  <si>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</si>
  <si>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</si>
  <si>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</si>
  <si>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</si>
  <si>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</si>
  <si>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</si>
  <si>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</si>
  <si>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</si>
  <si>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</si>
  <si>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</si>
  <si>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</si>
  <si>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</si>
  <si>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</si>
  <si>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</si>
  <si>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</si>
  <si>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</si>
  <si>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</si>
  <si>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</si>
  <si>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</si>
  <si>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</si>
  <si>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</si>
  <si>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</si>
  <si>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</si>
  <si>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</si>
  <si>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</si>
  <si>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</si>
  <si>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</si>
  <si>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</si>
  <si>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</si>
  <si>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</si>
  <si>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</si>
  <si>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</si>
  <si>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</si>
  <si>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</si>
  <si>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</si>
  <si>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</si>
  <si>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</si>
  <si>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</si>
  <si>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</si>
  <si>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</si>
  <si>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</si>
  <si>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</si>
  <si>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</si>
  <si>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</si>
  <si>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</si>
  <si>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</si>
  <si>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</si>
  <si>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</si>
  <si>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</si>
  <si>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</si>
  <si>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</si>
  <si>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</si>
  <si>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</si>
  <si>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</si>
  <si>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</si>
  <si>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</si>
  <si>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</si>
  <si>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</si>
  <si>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</si>
  <si>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</si>
  <si>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</si>
  <si>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</si>
  <si>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</si>
  <si>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</si>
  <si>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</si>
  <si>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</si>
  <si>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</si>
  <si>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</si>
  <si>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</si>
  <si>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</si>
  <si>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</si>
  <si>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</si>
  <si>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</si>
  <si>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</si>
  <si>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</si>
  <si>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</si>
  <si>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</si>
  <si>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</si>
  <si>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</si>
  <si>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</si>
  <si>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</si>
  <si>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</si>
  <si>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</si>
  <si>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</si>
  <si>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</si>
  <si>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</si>
  <si>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</si>
  <si>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</si>
  <si>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</si>
  <si>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</si>
  <si>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</si>
  <si>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</si>
  <si>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</si>
  <si>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</si>
  <si>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</si>
  <si>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</si>
  <si>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</si>
  <si>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</si>
  <si>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</si>
  <si>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</si>
  <si>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</si>
  <si>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</si>
  <si>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</si>
  <si>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</si>
  <si>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</si>
  <si>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</si>
  <si>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</si>
  <si>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</si>
  <si>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</si>
  <si>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</si>
  <si>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</si>
  <si>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</si>
  <si>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</si>
  <si>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</si>
  <si>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</si>
  <si>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</si>
  <si>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</si>
  <si>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</si>
  <si>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</si>
  <si>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</si>
  <si>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</si>
  <si>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</si>
  <si>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</si>
  <si>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</si>
  <si>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</si>
  <si>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</si>
  <si>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</si>
  <si>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</si>
  <si>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</si>
  <si>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</si>
  <si>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</si>
  <si>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</si>
  <si>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</si>
  <si>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</si>
  <si>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</si>
  <si>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</si>
  <si>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</si>
  <si>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</si>
  <si>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</si>
  <si>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</si>
  <si>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</si>
  <si>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</si>
  <si>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</si>
  <si>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</si>
  <si>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</si>
  <si>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</si>
  <si>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</si>
  <si>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</si>
  <si>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</si>
  <si>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</si>
  <si>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</si>
  <si>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</si>
  <si>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</si>
  <si>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</si>
  <si>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</si>
  <si>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</si>
  <si>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</si>
  <si>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</si>
  <si>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</si>
  <si>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</si>
  <si>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</si>
  <si>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</si>
  <si>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</si>
  <si>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</si>
  <si>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</si>
  <si>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</si>
  <si>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</si>
  <si>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</si>
  <si>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</si>
  <si>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</si>
  <si>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</si>
  <si>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</si>
  <si>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</si>
  <si>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</si>
  <si>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</si>
  <si>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</si>
  <si>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</si>
  <si>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</si>
  <si>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</si>
  <si>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</si>
  <si>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</si>
  <si>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</si>
  <si>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</si>
  <si>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</si>
  <si>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</si>
  <si>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</si>
  <si>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</si>
  <si>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</si>
  <si>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</si>
  <si>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</si>
  <si>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</si>
  <si>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</si>
  <si>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</si>
  <si>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</si>
  <si>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</si>
  <si>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</si>
  <si>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</si>
  <si>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</si>
  <si>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</si>
  <si>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</si>
  <si>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</si>
  <si>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</si>
  <si>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</si>
  <si>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</si>
  <si>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</si>
  <si>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</si>
  <si>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</si>
  <si>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</si>
  <si>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</si>
  <si>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</si>
  <si>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</si>
  <si>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</si>
  <si>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</si>
  <si>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</si>
  <si>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</si>
  <si>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</si>
  <si>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</si>
  <si>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</si>
  <si>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</si>
  <si>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</si>
  <si>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</si>
  <si>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</si>
  <si>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</si>
  <si>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</si>
  <si>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</si>
  <si>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</si>
  <si>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</si>
  <si>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</si>
  <si>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</si>
  <si>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</si>
  <si>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</si>
  <si>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</si>
  <si>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</si>
  <si>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</si>
  <si>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</si>
  <si>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</si>
  <si>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</si>
  <si>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</si>
  <si>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</si>
  <si>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</si>
  <si>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</si>
  <si>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</si>
  <si>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</si>
  <si>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</si>
  <si>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</si>
  <si>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</si>
  <si>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</si>
  <si>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</si>
  <si>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</si>
  <si>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</si>
  <si>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</si>
  <si>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</si>
  <si>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</si>
  <si>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</si>
  <si>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</si>
  <si>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</si>
  <si>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</si>
  <si>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</si>
  <si>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</si>
  <si>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</si>
  <si>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</si>
  <si>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</si>
  <si>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</si>
  <si>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</si>
  <si>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</si>
  <si>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</si>
  <si>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</si>
  <si>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</si>
  <si>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</si>
  <si>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</si>
  <si>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</si>
  <si>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</si>
  <si>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</si>
  <si>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</si>
  <si>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</si>
  <si>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</si>
  <si>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</si>
  <si>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</si>
  <si>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</si>
  <si>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</si>
  <si>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</si>
  <si>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</si>
  <si>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</si>
  <si>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</si>
  <si>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</si>
  <si>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</si>
  <si>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</si>
  <si>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</si>
  <si>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</si>
  <si>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</si>
  <si>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</si>
  <si>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</si>
  <si>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</si>
  <si>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</si>
  <si>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</si>
  <si>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</si>
  <si>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</si>
  <si>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</si>
  <si>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</si>
  <si>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</si>
  <si>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</si>
  <si>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</si>
  <si>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</si>
  <si>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</si>
  <si>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</si>
  <si>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</si>
  <si>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</si>
  <si>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</si>
  <si>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</si>
  <si>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</si>
  <si>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</si>
  <si>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</si>
  <si>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</si>
  <si>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</si>
  <si>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</si>
  <si>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</si>
  <si>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</si>
  <si>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</si>
  <si>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</si>
  <si>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</si>
  <si>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</si>
  <si>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</si>
  <si>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</si>
  <si>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</si>
  <si>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</si>
  <si>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</si>
  <si>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</si>
  <si>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</si>
  <si>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</si>
  <si>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</si>
  <si>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</si>
  <si>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</si>
  <si>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</si>
  <si>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</si>
  <si>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</si>
  <si>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</si>
  <si>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</si>
  <si>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</si>
  <si>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</si>
  <si>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</si>
  <si>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</si>
  <si>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</si>
  <si>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</si>
  <si>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</si>
  <si>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</si>
  <si>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</si>
  <si>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</si>
  <si>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</si>
  <si>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</si>
  <si>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</si>
  <si>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</si>
  <si>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</si>
  <si>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</si>
  <si>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</si>
  <si>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</si>
  <si>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</si>
  <si>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</si>
  <si>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</si>
  <si>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</si>
  <si>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</si>
  <si>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</si>
  <si>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</si>
  <si>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</si>
  <si>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</si>
  <si>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</si>
  <si>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</si>
  <si>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</si>
  <si>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</si>
  <si>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</si>
  <si>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</si>
  <si>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</si>
  <si>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</si>
  <si>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</si>
  <si>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</si>
  <si>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</si>
  <si>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</si>
  <si>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</si>
  <si>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</si>
  <si>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</si>
  <si>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</si>
  <si>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</si>
  <si>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</si>
  <si>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</si>
  <si>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</si>
  <si>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</si>
  <si>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</si>
  <si>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</si>
  <si>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</si>
  <si>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</si>
  <si>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</si>
  <si>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</si>
  <si>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</si>
  <si>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</si>
  <si>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</si>
  <si>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</si>
  <si>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</si>
  <si>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</si>
  <si>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</si>
  <si>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</si>
  <si>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</si>
  <si>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</si>
  <si>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</si>
  <si>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</si>
  <si>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</si>
  <si>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</si>
  <si>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</si>
  <si>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</si>
  <si>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</si>
  <si>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</si>
  <si>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</si>
  <si>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</si>
  <si>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</si>
  <si>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</si>
  <si>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</si>
  <si>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</si>
  <si>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</si>
  <si>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</si>
  <si>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</si>
  <si>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</si>
  <si>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</si>
  <si>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</si>
  <si>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</si>
  <si>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</si>
  <si>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</si>
  <si>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</si>
  <si>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</si>
  <si>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</si>
  <si>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</si>
  <si>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</si>
  <si>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</si>
  <si>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</si>
  <si>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</si>
  <si>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</si>
  <si>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</si>
  <si>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</si>
  <si>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</si>
  <si>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</si>
  <si>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</si>
  <si>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</si>
  <si>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</si>
  <si>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</si>
  <si>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</si>
  <si>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</si>
  <si>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</si>
  <si>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</si>
  <si>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</si>
  <si>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</si>
  <si>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</si>
  <si>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</si>
  <si>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</si>
  <si>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</si>
  <si>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</si>
  <si>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</si>
  <si>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</si>
  <si>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</si>
  <si>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</si>
  <si>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</si>
  <si>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</si>
  <si>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</si>
  <si>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</si>
  <si>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</si>
  <si>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</si>
  <si>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</si>
  <si>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</si>
  <si>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</si>
  <si>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</si>
  <si>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</si>
  <si>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</si>
  <si>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</si>
  <si>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</si>
  <si>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</si>
  <si>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</si>
  <si>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</si>
  <si>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</si>
  <si>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</si>
  <si>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</si>
  <si>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</si>
  <si>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</si>
  <si>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</si>
  <si>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</si>
  <si>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</si>
  <si>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</si>
  <si>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</si>
  <si>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</si>
  <si>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</si>
  <si>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</si>
  <si>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</si>
  <si>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</si>
  <si>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</si>
  <si>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</si>
  <si>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</si>
  <si>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</si>
  <si>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</si>
  <si>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</si>
  <si>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</si>
  <si>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</si>
  <si>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</si>
  <si>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</si>
  <si>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</si>
  <si>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</si>
  <si>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</si>
  <si>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</si>
  <si>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</si>
  <si>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</si>
  <si>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</si>
  <si>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</si>
  <si>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</si>
  <si>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</si>
  <si>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</si>
  <si>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</si>
  <si>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</si>
  <si>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</si>
  <si>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</si>
  <si>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</si>
  <si>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</si>
  <si>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</si>
  <si>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</si>
  <si>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</si>
  <si>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</si>
  <si>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</si>
  <si>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</si>
  <si>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</si>
  <si>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</si>
  <si>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</si>
  <si>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</si>
  <si>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</si>
  <si>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</si>
  <si>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</si>
  <si>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</si>
  <si>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</si>
  <si>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</si>
  <si>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</si>
  <si>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</si>
  <si>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</si>
  <si>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</si>
  <si>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</si>
  <si>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</si>
  <si>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</si>
  <si>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</si>
  <si>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</si>
  <si>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</si>
  <si>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</si>
  <si>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</si>
  <si>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</si>
  <si>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</si>
  <si>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</si>
  <si>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</si>
  <si>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</si>
  <si>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</si>
  <si>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</si>
  <si>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</si>
  <si>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</si>
  <si>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</si>
  <si>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</si>
  <si>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</si>
  <si>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</si>
  <si>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</si>
  <si>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</si>
  <si>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</si>
  <si>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</si>
  <si>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</si>
  <si>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</si>
  <si>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</si>
  <si>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</si>
  <si>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</si>
  <si>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</si>
  <si>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</si>
  <si>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</si>
  <si>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</si>
  <si>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</si>
  <si>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</si>
  <si>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</si>
  <si>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</si>
  <si>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</si>
  <si>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</si>
  <si>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</si>
  <si>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</si>
  <si>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</si>
  <si>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</si>
  <si>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</si>
  <si>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</si>
  <si>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</si>
  <si>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</si>
  <si>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</si>
  <si>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</si>
  <si>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</si>
  <si>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</si>
  <si>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</si>
  <si>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</si>
  <si>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</si>
  <si>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</si>
  <si>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</si>
  <si>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</si>
  <si>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</si>
  <si>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</si>
  <si>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</si>
  <si>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</si>
  <si>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</si>
  <si>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</si>
  <si>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</si>
  <si>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</si>
  <si>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</si>
  <si>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</si>
  <si>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</si>
  <si>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</si>
  <si>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</si>
  <si>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</si>
  <si>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</si>
  <si>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</si>
  <si>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</si>
  <si>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</si>
  <si>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</si>
  <si>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</si>
  <si>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</si>
  <si>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</si>
  <si>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</si>
  <si>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</si>
  <si>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</si>
  <si>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</si>
  <si>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</si>
  <si>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</si>
  <si>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</si>
  <si>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</si>
  <si>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</si>
  <si>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</si>
  <si>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</si>
  <si>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</si>
  <si>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</si>
  <si>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</si>
  <si>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</si>
  <si>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</si>
  <si>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</si>
  <si>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</si>
  <si>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</si>
  <si>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</si>
  <si>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</si>
  <si>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</si>
  <si>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</si>
  <si>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</si>
  <si>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</si>
  <si>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</si>
  <si>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</si>
  <si>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</si>
  <si>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</si>
  <si>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</si>
  <si>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</si>
  <si>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</si>
  <si>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</si>
  <si>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</si>
  <si>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</si>
  <si>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</si>
  <si>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</si>
  <si>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</si>
  <si>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</si>
  <si>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</si>
  <si>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</si>
  <si>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</si>
  <si>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</si>
  <si>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</si>
  <si>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</si>
  <si>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</si>
  <si>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</si>
  <si>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</si>
  <si>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</si>
  <si>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</si>
  <si>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</si>
  <si>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</si>
  <si>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</si>
  <si>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</si>
  <si>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</si>
  <si>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</si>
  <si>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</si>
  <si>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</si>
  <si>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</si>
  <si>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</si>
  <si>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</si>
  <si>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</si>
  <si>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</si>
  <si>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</si>
  <si>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</si>
  <si>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</si>
  <si>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</si>
  <si>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</si>
  <si>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</si>
  <si>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</si>
  <si>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</si>
  <si>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</si>
  <si>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</si>
  <si>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</si>
  <si>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</si>
  <si>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</si>
  <si>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</si>
  <si>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</si>
  <si>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</si>
  <si>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</si>
  <si>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</si>
  <si>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</si>
  <si>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</si>
  <si>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</si>
  <si>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</si>
  <si>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</si>
  <si>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</si>
  <si>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</si>
  <si>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</si>
  <si>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</si>
  <si>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</si>
  <si>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</si>
  <si>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</si>
  <si>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</si>
  <si>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</si>
  <si>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</si>
  <si>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</si>
  <si>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</si>
  <si>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</si>
  <si>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</si>
  <si>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</si>
  <si>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</si>
  <si>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</si>
  <si>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</si>
  <si>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</si>
  <si>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</si>
  <si>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</si>
  <si>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</si>
  <si>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</si>
  <si>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</si>
  <si>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</si>
  <si>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</si>
  <si>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</si>
  <si>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</si>
  <si>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</si>
  <si>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</si>
  <si>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</si>
  <si>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</si>
  <si>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</si>
  <si>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</si>
  <si>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</si>
  <si>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</si>
  <si>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</si>
  <si>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</si>
  <si>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</si>
  <si>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</si>
  <si>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</si>
  <si>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</si>
  <si>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</si>
  <si>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</si>
  <si>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</si>
  <si>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</si>
  <si>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</si>
  <si>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</si>
  <si>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</si>
  <si>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</si>
  <si>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</si>
  <si>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</si>
  <si>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</si>
  <si>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</si>
  <si>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</si>
  <si>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</si>
  <si>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</si>
  <si>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</si>
  <si>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</si>
  <si>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</si>
  <si>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</si>
  <si>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</si>
  <si>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</si>
  <si>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</si>
  <si>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</si>
  <si>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</si>
  <si>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</si>
  <si>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</si>
  <si>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</si>
  <si>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</si>
  <si>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</si>
  <si>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</si>
  <si>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</si>
  <si>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</si>
  <si>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</si>
  <si>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</si>
  <si>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</si>
  <si>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</si>
  <si>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</si>
  <si>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</si>
  <si>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</si>
  <si>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</si>
  <si>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</si>
  <si>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</si>
  <si>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</si>
  <si>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</si>
  <si>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</si>
  <si>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</si>
  <si>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</si>
  <si>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</si>
  <si>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</si>
  <si>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</si>
  <si>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</si>
  <si>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</si>
  <si>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</si>
  <si>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</si>
  <si>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</si>
  <si>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</si>
  <si>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</si>
  <si>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</si>
  <si>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</si>
  <si>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</si>
  <si>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</si>
  <si>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</si>
  <si>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</si>
  <si>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</si>
  <si>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</si>
  <si>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</si>
  <si>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</si>
  <si>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</si>
  <si>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</si>
  <si>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</si>
  <si>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</si>
  <si>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</si>
  <si>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</si>
  <si>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</si>
  <si>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</si>
  <si>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</si>
  <si>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</si>
  <si>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</si>
  <si>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</si>
  <si>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</si>
  <si>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</si>
  <si>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</si>
  <si>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</si>
  <si>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</si>
  <si>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</si>
  <si>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</si>
  <si>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</si>
  <si>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</si>
  <si>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</si>
  <si>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</si>
  <si>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</si>
  <si>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</si>
  <si>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</si>
  <si>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</si>
  <si>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</si>
  <si>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</si>
  <si>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</si>
  <si>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</si>
  <si>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</si>
  <si>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</si>
  <si>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</si>
  <si>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</si>
  <si>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</si>
  <si>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</si>
  <si>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</si>
  <si>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</si>
  <si>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</si>
  <si>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</si>
  <si>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</si>
  <si>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</si>
  <si>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</si>
  <si>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</si>
  <si>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</si>
  <si>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</si>
  <si>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</si>
  <si>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</si>
  <si>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</si>
  <si>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</si>
  <si>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</si>
  <si>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</si>
  <si>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</si>
  <si>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</si>
  <si>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</si>
  <si>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</si>
  <si>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</si>
  <si>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</si>
  <si>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</si>
  <si>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</si>
  <si>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</si>
  <si>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</si>
  <si>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</si>
  <si>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</si>
  <si>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</si>
  <si>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</si>
  <si>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</si>
  <si>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</si>
  <si>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</si>
  <si>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</si>
  <si>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</si>
  <si>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</si>
  <si>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</si>
  <si>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</si>
  <si>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</si>
  <si>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</si>
  <si>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</si>
  <si>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</si>
  <si>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</si>
  <si>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</si>
  <si>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</si>
  <si>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</si>
  <si>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</si>
  <si>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</si>
  <si>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</si>
  <si>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</si>
  <si>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</si>
  <si>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</si>
  <si>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</si>
  <si>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</si>
  <si>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</si>
  <si>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</si>
  <si>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</si>
  <si>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</si>
  <si>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</si>
  <si>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</si>
  <si>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</si>
  <si>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</si>
  <si>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</si>
  <si>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</si>
  <si>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</si>
  <si>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</si>
  <si>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</si>
  <si>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</si>
  <si>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</si>
  <si>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</si>
  <si>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</si>
  <si>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</si>
  <si>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</si>
  <si>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</si>
  <si>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</si>
  <si>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</si>
  <si>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</si>
  <si>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</si>
  <si>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</si>
  <si>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</si>
  <si>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</si>
  <si>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</si>
  <si>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</si>
  <si>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</si>
  <si>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</si>
  <si>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</si>
  <si>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</si>
  <si>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</si>
  <si>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</si>
  <si>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</si>
  <si>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</si>
  <si>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</si>
  <si>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</si>
  <si>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</si>
  <si>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</si>
  <si>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</si>
  <si>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</si>
  <si>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</si>
  <si>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</si>
  <si>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</si>
  <si>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</si>
  <si>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</si>
  <si>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</si>
  <si>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</si>
  <si>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</si>
  <si>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</si>
  <si>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</si>
  <si>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</si>
  <si>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</si>
  <si>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</si>
  <si>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</si>
  <si>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</si>
  <si>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</si>
  <si>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</si>
  <si>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</si>
  <si>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</si>
  <si>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</si>
  <si>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</si>
  <si>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</si>
  <si>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</si>
  <si>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</si>
  <si>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</si>
  <si>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</si>
  <si>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</si>
  <si>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</si>
  <si>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</si>
  <si>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</si>
  <si>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</si>
  <si>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</si>
  <si>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</si>
  <si>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</si>
  <si>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</si>
  <si>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</si>
  <si>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</si>
  <si>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</si>
  <si>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</si>
  <si>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</si>
  <si>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</si>
  <si>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</si>
  <si>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</si>
  <si>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</si>
  <si>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</si>
  <si>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</si>
  <si>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</si>
  <si>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</si>
  <si>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</si>
  <si>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</si>
  <si>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</si>
  <si>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</si>
  <si>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</si>
  <si>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</si>
  <si>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</si>
  <si>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</si>
  <si>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</si>
  <si>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</si>
  <si>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</si>
  <si>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</si>
  <si>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</si>
  <si>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</si>
  <si>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</si>
  <si>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</si>
  <si>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</si>
  <si>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</si>
  <si>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</si>
  <si>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</si>
  <si>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</si>
  <si>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</si>
  <si>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</si>
  <si>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</si>
  <si>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</si>
  <si>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</si>
  <si>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</si>
  <si>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</si>
  <si>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</si>
  <si>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</si>
  <si>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</si>
  <si>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</si>
  <si>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</si>
  <si>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</si>
  <si>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</si>
  <si>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</si>
  <si>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</si>
  <si>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</si>
  <si>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</si>
  <si>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</si>
  <si>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</si>
  <si>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</si>
  <si>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</si>
  <si>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</si>
  <si>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</si>
  <si>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</si>
  <si>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</si>
  <si>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</si>
  <si>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</si>
  <si>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</si>
  <si>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</si>
  <si>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</si>
  <si>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</si>
  <si>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</si>
  <si>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</si>
  <si>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</si>
  <si>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</si>
  <si>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</si>
  <si>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</si>
  <si>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</si>
  <si>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</si>
  <si>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</si>
  <si>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</si>
  <si>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</si>
  <si>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</si>
  <si>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</si>
  <si>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</si>
  <si>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</si>
  <si>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</si>
  <si>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</si>
  <si>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</si>
  <si>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</si>
  <si>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</si>
  <si>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</si>
  <si>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</si>
  <si>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</si>
  <si>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</si>
  <si>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</si>
  <si>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</si>
  <si>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</si>
  <si>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</si>
  <si>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</si>
  <si>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</si>
  <si>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</si>
  <si>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</si>
  <si>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</si>
  <si>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</si>
  <si>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</si>
  <si>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</si>
  <si>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</si>
  <si>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</si>
  <si>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</si>
  <si>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</si>
  <si>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</si>
  <si>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</si>
  <si>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</si>
  <si>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</si>
  <si>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</si>
  <si>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</si>
  <si>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</si>
  <si>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</si>
  <si>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</si>
  <si>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</si>
  <si>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</si>
  <si>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</si>
  <si>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</si>
  <si>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</si>
  <si>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</si>
  <si>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</si>
  <si>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</si>
  <si>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</si>
  <si>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</si>
  <si>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</si>
  <si>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</si>
  <si>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</si>
  <si>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</si>
  <si>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</si>
  <si>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</si>
  <si>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</si>
  <si>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</si>
  <si>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</si>
  <si>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</si>
  <si>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</si>
  <si>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</si>
  <si>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</si>
  <si>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</si>
  <si>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</si>
  <si>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</si>
  <si>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</si>
  <si>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</si>
  <si>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</si>
  <si>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</si>
  <si>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</si>
  <si>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</si>
  <si>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</si>
  <si>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</si>
  <si>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</si>
  <si>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</si>
  <si>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</si>
  <si>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</si>
  <si>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</si>
  <si>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</si>
  <si>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</si>
  <si>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</si>
  <si>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</si>
  <si>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</si>
  <si>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</si>
  <si>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</si>
  <si>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</si>
  <si>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</si>
  <si>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</si>
  <si>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</si>
  <si>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</si>
  <si>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</si>
  <si>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</si>
  <si>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</si>
  <si>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</si>
  <si>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</si>
  <si>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</si>
  <si>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</si>
  <si>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</si>
  <si>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</si>
  <si>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</si>
  <si>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</si>
  <si>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</si>
  <si>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</si>
  <si>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</si>
  <si>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</si>
  <si>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</si>
  <si>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</si>
  <si>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</si>
  <si>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</si>
  <si>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</si>
  <si>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</si>
  <si>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</si>
  <si>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</si>
  <si>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</si>
  <si>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</si>
  <si>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</si>
  <si>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</si>
  <si>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</si>
  <si>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</si>
  <si>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</si>
  <si>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</si>
  <si>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</si>
  <si>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</si>
  <si>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</si>
  <si>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</si>
  <si>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</si>
  <si>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</si>
  <si>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</si>
  <si>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</si>
  <si>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</si>
  <si>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</si>
  <si>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</si>
  <si>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</si>
  <si>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</si>
  <si>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</si>
  <si>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</si>
  <si>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</si>
  <si>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</si>
  <si>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</si>
  <si>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</si>
  <si>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</si>
  <si>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</si>
  <si>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</si>
  <si>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</si>
  <si>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</si>
  <si>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</si>
  <si>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</si>
  <si>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</si>
  <si>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</si>
  <si>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</si>
  <si>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</si>
  <si>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</si>
  <si>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</si>
  <si>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</si>
  <si>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</si>
  <si>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</si>
  <si>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</si>
  <si>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</si>
  <si>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</si>
  <si>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</si>
  <si>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</si>
  <si>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</si>
  <si>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</si>
  <si>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</si>
  <si>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</si>
  <si>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</si>
  <si>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</si>
  <si>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</si>
  <si>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</si>
  <si>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</si>
  <si>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</si>
  <si>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</si>
  <si>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</si>
  <si>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</si>
  <si>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</si>
  <si>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</si>
  <si>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</si>
  <si>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</si>
  <si>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</si>
  <si>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</si>
  <si>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</si>
  <si>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</si>
  <si>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</si>
  <si>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</si>
  <si>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</si>
  <si>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</si>
  <si>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</si>
  <si>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</si>
  <si>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</si>
  <si>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</si>
  <si>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</si>
  <si>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</si>
  <si>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</si>
  <si>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</si>
  <si>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</si>
  <si>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</si>
  <si>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</si>
  <si>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</si>
  <si>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</si>
  <si>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</si>
  <si>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</si>
  <si>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</si>
  <si>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</si>
  <si>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</si>
  <si>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</si>
  <si>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</si>
  <si>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</si>
  <si>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</si>
  <si>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</si>
  <si>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</si>
  <si>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</si>
  <si>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</si>
  <si>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</si>
  <si>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</si>
  <si>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</si>
  <si>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</si>
  <si>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</si>
  <si>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</si>
  <si>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</si>
  <si>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</si>
  <si>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</si>
  <si>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</si>
  <si>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</si>
  <si>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</si>
  <si>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</si>
  <si>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</si>
  <si>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</si>
  <si>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</si>
  <si>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</si>
  <si>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</si>
  <si>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</si>
  <si>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</si>
  <si>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</si>
  <si>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</si>
  <si>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</si>
  <si>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</si>
  <si>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</si>
  <si>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</si>
  <si>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</si>
  <si>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</si>
  <si>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</si>
  <si>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</si>
  <si>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</si>
  <si>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</si>
  <si>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</si>
  <si>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</si>
  <si>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</si>
  <si>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</si>
  <si>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</si>
  <si>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</si>
  <si>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</si>
  <si>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</si>
  <si>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</si>
  <si>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</si>
  <si>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</si>
  <si>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</si>
  <si>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</si>
  <si>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</si>
  <si>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</si>
  <si>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</si>
  <si>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</si>
  <si>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</si>
  <si>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</si>
  <si>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</si>
  <si>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</si>
  <si>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</si>
  <si>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</si>
  <si>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</si>
  <si>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</si>
  <si>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</si>
  <si>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</si>
  <si>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</si>
  <si>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</si>
  <si>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</si>
  <si>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</si>
  <si>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</si>
  <si>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</si>
  <si>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</si>
  <si>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</si>
  <si>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</si>
  <si>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</si>
  <si>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</si>
  <si>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</si>
  <si>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</si>
  <si>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</si>
  <si>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</si>
  <si>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</si>
  <si>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</si>
  <si>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</si>
  <si>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</si>
  <si>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</si>
  <si>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</si>
  <si>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</si>
  <si>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</si>
  <si>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</si>
  <si>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</si>
  <si>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</si>
  <si>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</si>
  <si>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</si>
  <si>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</si>
  <si>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</si>
  <si>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</si>
  <si>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</si>
  <si>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</si>
  <si>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</si>
  <si>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</si>
  <si>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</si>
  <si>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</si>
  <si>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</si>
  <si>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</si>
  <si>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</si>
  <si>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</si>
  <si>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</si>
  <si>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</si>
  <si>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</si>
  <si>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</si>
  <si>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</si>
  <si>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</si>
  <si>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</si>
  <si>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</si>
  <si>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</si>
  <si>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</si>
  <si>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</si>
  <si>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</si>
  <si>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</si>
  <si>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</si>
  <si>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</si>
  <si>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</si>
  <si>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</si>
  <si>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</si>
  <si>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</si>
  <si>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</si>
  <si>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</si>
  <si>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</si>
  <si>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</si>
  <si>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</si>
  <si>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</si>
  <si>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</si>
  <si>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</si>
  <si>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</si>
  <si>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</si>
  <si>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</si>
  <si>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</si>
  <si>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</si>
  <si>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</si>
  <si>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</si>
  <si>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</si>
  <si>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</si>
  <si>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</si>
  <si>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</si>
  <si>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</si>
  <si>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</si>
  <si>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</si>
  <si>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</si>
  <si>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</si>
  <si>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</si>
  <si>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</si>
  <si>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</si>
  <si>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</si>
  <si>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</si>
  <si>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</si>
  <si>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</si>
  <si>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</si>
  <si>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</si>
  <si>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</si>
  <si>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</si>
  <si>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</si>
  <si>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</si>
  <si>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</si>
  <si>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</si>
  <si>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</si>
  <si>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</si>
  <si>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</si>
  <si>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</si>
  <si>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</si>
  <si>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</si>
  <si>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</si>
  <si>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</si>
  <si>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</si>
  <si>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</si>
  <si>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</si>
  <si>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</si>
  <si>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</si>
  <si>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</si>
  <si>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</si>
  <si>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</si>
  <si>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</si>
  <si>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</si>
  <si>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</si>
  <si>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</si>
  <si>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</si>
  <si>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</si>
  <si>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</si>
  <si>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</si>
  <si>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</si>
  <si>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</si>
  <si>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</si>
  <si>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</si>
  <si>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</si>
  <si>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</si>
  <si>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</si>
  <si>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</si>
  <si>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</si>
  <si>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</si>
  <si>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</si>
  <si>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</si>
  <si>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</si>
  <si>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</si>
  <si>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</si>
  <si>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</si>
  <si>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</si>
  <si>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</si>
  <si>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</si>
  <si>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</si>
  <si>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</si>
  <si>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</si>
  <si>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</si>
  <si>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</si>
  <si>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</si>
  <si>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</si>
  <si>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</si>
  <si>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</si>
  <si>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</si>
  <si>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</si>
  <si>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</si>
  <si>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</si>
  <si>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</si>
  <si>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</si>
  <si>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</si>
  <si>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</si>
  <si>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</si>
  <si>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</si>
  <si>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</si>
  <si>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</si>
  <si>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</si>
  <si>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</si>
  <si>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</si>
  <si>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</si>
  <si>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</si>
  <si>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</si>
  <si>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</si>
  <si>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</si>
  <si>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</si>
  <si>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</si>
  <si>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</si>
  <si>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</si>
  <si>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</si>
  <si>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</si>
  <si>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</si>
  <si>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</si>
  <si>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</si>
  <si>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</si>
  <si>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</si>
  <si>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</si>
  <si>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</si>
  <si>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</si>
  <si>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</si>
  <si>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</si>
  <si>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</si>
  <si>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</si>
  <si>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</si>
  <si>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</si>
  <si>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</si>
  <si>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</si>
  <si>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</si>
  <si>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</si>
  <si>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</si>
  <si>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</si>
  <si>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</si>
  <si>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</si>
  <si>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</si>
  <si>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</si>
  <si>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</si>
  <si>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</si>
  <si>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</si>
  <si>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</si>
  <si>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</si>
  <si>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</si>
  <si>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</si>
  <si>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</si>
  <si>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</si>
  <si>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</si>
  <si>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</si>
  <si>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</si>
  <si>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</si>
  <si>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</si>
  <si>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</si>
  <si>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</si>
  <si>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</si>
  <si>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</si>
  <si>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</si>
  <si>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</si>
  <si>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</si>
  <si>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</si>
  <si>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</si>
  <si>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</si>
  <si>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</si>
  <si>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</si>
  <si>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</si>
  <si>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</si>
  <si>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</si>
  <si>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</si>
  <si>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</si>
  <si>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</si>
  <si>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</si>
  <si>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</si>
  <si>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</si>
  <si>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</si>
  <si>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</si>
  <si>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</si>
  <si>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</si>
  <si>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</si>
  <si>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</si>
  <si>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</si>
  <si>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</si>
  <si>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</si>
  <si>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</si>
  <si>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</si>
  <si>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</si>
  <si>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</si>
  <si>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</si>
  <si>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</si>
  <si>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</si>
  <si>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</si>
  <si>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</si>
  <si>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</si>
  <si>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</si>
  <si>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</si>
  <si>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</si>
  <si>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</si>
  <si>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</si>
  <si>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</si>
  <si>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</si>
  <si>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</si>
  <si>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</si>
  <si>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</si>
  <si>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</si>
  <si>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</si>
  <si>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</si>
  <si>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</si>
  <si>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</si>
  <si>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</si>
  <si>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</si>
  <si>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</si>
  <si>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</si>
  <si>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</si>
  <si>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</si>
  <si>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</si>
  <si>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</si>
  <si>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</si>
  <si>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</si>
  <si>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</si>
  <si>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</si>
  <si>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</si>
  <si>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</si>
  <si>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</si>
  <si>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</si>
  <si>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</si>
  <si>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</si>
  <si>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</si>
  <si>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</si>
  <si>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</si>
  <si>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</si>
  <si>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</si>
  <si>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</si>
  <si>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</si>
  <si>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</si>
  <si>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</si>
  <si>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</si>
  <si>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</si>
  <si>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</si>
  <si>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</si>
  <si>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</si>
  <si>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</si>
  <si>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</si>
  <si>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</si>
  <si>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</si>
  <si>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</si>
  <si>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</si>
  <si>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</si>
  <si>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</si>
  <si>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</si>
  <si>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</si>
  <si>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</si>
  <si>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</si>
  <si>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</si>
  <si>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</si>
  <si>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</si>
  <si>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</si>
  <si>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</si>
  <si>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</si>
  <si>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</si>
  <si>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</si>
  <si>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</si>
  <si>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</si>
  <si>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</si>
  <si>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</si>
  <si>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</si>
  <si>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</si>
  <si>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</si>
  <si>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</si>
  <si>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</si>
  <si>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</si>
  <si>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</si>
  <si>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</si>
  <si>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</si>
  <si>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</si>
  <si>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</si>
  <si>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</si>
  <si>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</si>
  <si>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</si>
  <si>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</si>
  <si>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</si>
  <si>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</si>
  <si>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</si>
  <si>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</si>
  <si>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</si>
  <si>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</si>
  <si>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</si>
  <si>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</si>
  <si>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</si>
  <si>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</si>
  <si>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</si>
  <si>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</si>
  <si>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</si>
  <si>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</si>
  <si>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</si>
  <si>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</si>
  <si>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</si>
  <si>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</si>
  <si>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</si>
  <si>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</si>
  <si>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</si>
  <si>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</si>
  <si>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</si>
  <si>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</si>
  <si>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</si>
  <si>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</si>
  <si>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</si>
  <si>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</si>
  <si>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</si>
  <si>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</si>
  <si>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</si>
  <si>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</si>
  <si>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</si>
  <si>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</si>
  <si>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</si>
  <si>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</si>
  <si>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</si>
  <si>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</si>
  <si>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</si>
  <si>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</si>
  <si>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</si>
  <si>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</si>
  <si>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</si>
  <si>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</si>
  <si>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</si>
  <si>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</si>
  <si>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</si>
  <si>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</si>
  <si>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</si>
  <si>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</si>
  <si>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</si>
  <si>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</si>
  <si>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</si>
  <si>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</si>
  <si>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</si>
  <si>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</si>
  <si>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</si>
  <si>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</si>
  <si>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</si>
  <si>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</si>
  <si>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</si>
  <si>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</si>
  <si>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</si>
  <si>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</si>
  <si>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</si>
  <si>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</si>
  <si>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</si>
  <si>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</si>
  <si>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</si>
  <si>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</si>
  <si>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</si>
  <si>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</si>
  <si>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</si>
  <si>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</si>
  <si>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</si>
  <si>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</si>
  <si>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</si>
  <si>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</si>
  <si>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</si>
  <si>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</si>
  <si>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</si>
  <si>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</si>
  <si>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</si>
  <si>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</si>
  <si>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</si>
  <si>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</si>
  <si>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</si>
  <si>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</si>
  <si>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</si>
  <si>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</si>
  <si>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</si>
  <si>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</si>
  <si>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</si>
  <si>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</si>
  <si>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</si>
  <si>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</si>
  <si>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</si>
  <si>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</si>
  <si>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</si>
  <si>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</si>
  <si>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</si>
  <si>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</si>
  <si>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</si>
  <si>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</si>
  <si>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</si>
  <si>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</si>
  <si>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</si>
  <si>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</si>
  <si>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</si>
  <si>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</si>
  <si>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</si>
  <si>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</si>
  <si>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</si>
  <si>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</si>
  <si>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</si>
  <si>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</si>
  <si>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</si>
  <si>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</si>
  <si>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</si>
  <si>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</si>
  <si>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</si>
  <si>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</si>
  <si>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</si>
  <si>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</si>
  <si>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</si>
  <si>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</si>
  <si>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</si>
  <si>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</si>
  <si>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</si>
  <si>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</si>
  <si>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</si>
  <si>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</si>
  <si>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</si>
  <si>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</si>
  <si>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</si>
  <si>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</si>
  <si>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</si>
  <si>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</si>
  <si>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</si>
  <si>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</si>
  <si>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</si>
  <si>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</si>
  <si>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</si>
  <si>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</si>
  <si>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</si>
  <si>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</si>
  <si>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</si>
  <si>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</si>
  <si>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</si>
  <si>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</si>
  <si>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</si>
  <si>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</si>
  <si>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</si>
  <si>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</si>
  <si>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</si>
  <si>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</si>
  <si>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</si>
  <si>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</si>
  <si>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</si>
  <si>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</si>
  <si>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</si>
  <si>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</si>
  <si>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</si>
  <si>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</si>
  <si>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</si>
  <si>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</si>
  <si>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</si>
  <si>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</si>
  <si>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</si>
  <si>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</si>
  <si>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</si>
  <si>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</si>
  <si>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</si>
  <si>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</si>
  <si>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</si>
  <si>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</si>
  <si>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</si>
  <si>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</si>
  <si>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</si>
  <si>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</si>
  <si>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</si>
  <si>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</si>
  <si>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</si>
  <si>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</si>
  <si>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</si>
  <si>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</si>
  <si>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</si>
  <si>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</si>
  <si>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</si>
  <si>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</si>
  <si>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</si>
  <si>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</si>
  <si>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</si>
  <si>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</si>
  <si>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</si>
  <si>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</si>
  <si>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</si>
  <si>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</si>
  <si>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</si>
  <si>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</si>
  <si>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</si>
  <si>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</si>
  <si>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</si>
  <si>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</si>
  <si>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</si>
  <si>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</si>
  <si>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</si>
  <si>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</si>
  <si>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</si>
  <si>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</si>
  <si>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</si>
  <si>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</si>
  <si>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</si>
  <si>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</si>
  <si>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</si>
  <si>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</si>
  <si>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</si>
  <si>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</si>
  <si>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</si>
  <si>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</si>
  <si>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</si>
  <si>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</si>
  <si>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</si>
  <si>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</si>
  <si>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</si>
  <si>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</si>
  <si>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</si>
  <si>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</si>
  <si>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</si>
  <si>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</si>
  <si>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</si>
  <si>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</si>
  <si>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</si>
  <si>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</si>
  <si>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</si>
  <si>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</si>
  <si>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</si>
  <si>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</si>
  <si>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</si>
  <si>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</si>
  <si>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</si>
  <si>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</si>
  <si>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</si>
  <si>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</si>
  <si>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</si>
  <si>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</si>
  <si>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</si>
  <si>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</si>
  <si>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</si>
  <si>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</si>
  <si>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</si>
  <si>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</si>
  <si>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</si>
  <si>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</si>
  <si>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</si>
  <si>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</si>
  <si>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</si>
  <si>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</si>
  <si>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</si>
  <si>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</si>
  <si>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</si>
  <si>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</si>
  <si>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</si>
  <si>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</si>
  <si>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</si>
  <si>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</si>
  <si>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</si>
  <si>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</si>
  <si>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</si>
  <si>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</si>
  <si>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</si>
  <si>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</si>
  <si>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</si>
  <si>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</si>
  <si>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</si>
  <si>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</si>
  <si>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</si>
  <si>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</si>
  <si>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</si>
  <si>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</si>
  <si>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</si>
  <si>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</si>
  <si>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</si>
  <si>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</si>
  <si>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</si>
  <si>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</si>
  <si>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</si>
  <si>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</si>
  <si>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</si>
  <si>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</si>
  <si>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</si>
  <si>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</si>
  <si>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</si>
  <si>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</si>
  <si>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</si>
  <si>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</si>
  <si>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</si>
  <si>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</si>
  <si>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</si>
  <si>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</si>
  <si>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</si>
  <si>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</si>
  <si>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</si>
  <si>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</si>
  <si>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</si>
  <si>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</si>
  <si>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</si>
  <si>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</si>
  <si>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</si>
  <si>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</si>
  <si>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</si>
  <si>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</si>
  <si>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</si>
  <si>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</si>
  <si>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</si>
  <si>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</si>
  <si>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</si>
  <si>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</si>
  <si>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</si>
  <si>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</si>
  <si>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</si>
  <si>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</si>
  <si>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</si>
  <si>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</si>
  <si>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</si>
  <si>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</si>
  <si>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</si>
  <si>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</si>
  <si>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</si>
  <si>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</si>
  <si>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</si>
  <si>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</si>
  <si>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</si>
  <si>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</si>
  <si>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</si>
  <si>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</si>
  <si>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</si>
  <si>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</si>
  <si>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</si>
  <si>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</si>
  <si>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</si>
  <si>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</si>
  <si>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</si>
  <si>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</si>
  <si>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</si>
  <si>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</si>
  <si>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</si>
  <si>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</si>
  <si>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</si>
  <si>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</si>
  <si>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</si>
  <si>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</si>
  <si>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</si>
  <si>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</si>
  <si>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</si>
  <si>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</si>
  <si>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</si>
  <si>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</si>
  <si>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</si>
  <si>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</si>
  <si>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</si>
  <si>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</si>
  <si>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</si>
  <si>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</si>
  <si>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</si>
  <si>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</si>
  <si>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</si>
  <si>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</si>
  <si>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</si>
  <si>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</si>
  <si>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</si>
  <si>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</si>
  <si>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</si>
  <si>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</si>
  <si>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</si>
  <si>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</si>
  <si>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</si>
  <si>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</si>
  <si>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</si>
  <si>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</si>
  <si>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</si>
  <si>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</si>
  <si>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</si>
  <si>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</si>
  <si>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</si>
  <si>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</si>
  <si>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</si>
  <si>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</si>
  <si>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</si>
  <si>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</si>
  <si>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</si>
  <si>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</si>
  <si>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</si>
  <si>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</si>
  <si>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</si>
  <si>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</si>
  <si>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</si>
  <si>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</si>
  <si>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</si>
  <si>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</si>
  <si>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</si>
  <si>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</si>
  <si>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</si>
  <si>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</si>
  <si>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</si>
  <si>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</si>
  <si>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</si>
  <si>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</si>
  <si>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</si>
  <si>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</si>
  <si>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</si>
  <si>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</si>
  <si>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</si>
  <si>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</si>
  <si>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</si>
  <si>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</si>
  <si>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</si>
  <si>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</si>
  <si>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</si>
  <si>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</si>
  <si>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</si>
  <si>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</si>
  <si>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</si>
  <si>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</si>
  <si>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</si>
  <si>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</si>
  <si>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</si>
  <si>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</si>
  <si>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</si>
  <si>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</si>
  <si>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</si>
  <si>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</si>
  <si>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</si>
  <si>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</si>
  <si>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</si>
  <si>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</si>
  <si>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</si>
  <si>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</si>
  <si>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</si>
  <si>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</si>
  <si>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</si>
  <si>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</si>
  <si>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</si>
  <si>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</si>
  <si>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</si>
  <si>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</si>
  <si>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</si>
  <si>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</si>
  <si>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</si>
  <si>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</si>
  <si>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</si>
  <si>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</si>
  <si>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</si>
  <si>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</si>
  <si>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</si>
  <si>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</si>
  <si>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</si>
  <si>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</si>
  <si>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</si>
  <si>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</si>
  <si>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</si>
  <si>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</si>
  <si>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</si>
  <si>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</si>
  <si>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</si>
  <si>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</si>
  <si>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</si>
  <si>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</si>
  <si>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</si>
  <si>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</si>
  <si>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</si>
  <si>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</si>
  <si>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</si>
  <si>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</si>
  <si>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</si>
  <si>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</si>
  <si>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</si>
  <si>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</si>
  <si>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</si>
  <si>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</si>
  <si>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</si>
  <si>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</si>
  <si>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</si>
  <si>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</si>
  <si>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</si>
  <si>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</si>
  <si>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</si>
  <si>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</si>
  <si>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</si>
  <si>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</si>
  <si>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</si>
  <si>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</si>
  <si>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</si>
  <si>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</si>
  <si>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</si>
  <si>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</si>
  <si>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</si>
  <si>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</si>
  <si>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</si>
  <si>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</si>
  <si>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</si>
  <si>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</si>
  <si>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</si>
  <si>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</si>
  <si>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</si>
  <si>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</si>
  <si>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</si>
  <si>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</si>
  <si>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</si>
  <si>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</si>
  <si>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</si>
  <si>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</si>
  <si>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</si>
  <si>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</si>
  <si>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</si>
  <si>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</si>
  <si>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</si>
  <si>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</si>
  <si>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</si>
  <si>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</si>
  <si>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</si>
  <si>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</si>
  <si>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</si>
  <si>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</si>
  <si>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</si>
  <si>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</si>
  <si>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</si>
  <si>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</si>
  <si>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</si>
  <si>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</si>
  <si>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</si>
  <si>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</si>
  <si>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</si>
  <si>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</si>
  <si>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</si>
  <si>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</si>
  <si>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</si>
  <si>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</si>
  <si>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</si>
  <si>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</si>
  <si>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</si>
  <si>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</si>
  <si>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</si>
  <si>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</si>
  <si>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</si>
  <si>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</si>
  <si>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</si>
  <si>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</si>
  <si>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</si>
  <si>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</si>
  <si>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</si>
  <si>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</si>
  <si>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</si>
  <si>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</si>
  <si>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</si>
  <si>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</si>
  <si>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</si>
  <si>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</si>
  <si>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</si>
  <si>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</si>
  <si>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</si>
  <si>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</si>
  <si>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</si>
  <si>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</si>
  <si>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</si>
  <si>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</si>
  <si>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</si>
  <si>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</si>
  <si>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</si>
  <si>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</si>
  <si>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</si>
  <si>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</si>
  <si>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</si>
  <si>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</si>
  <si>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</si>
  <si>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</si>
  <si>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</si>
  <si>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</si>
  <si>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</si>
  <si>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</si>
  <si>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</si>
  <si>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</si>
  <si>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</si>
  <si>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</si>
  <si>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</si>
  <si>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</si>
  <si>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</si>
  <si>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</si>
  <si>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</si>
  <si>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</si>
  <si>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</si>
  <si>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</si>
  <si>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</si>
  <si>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</si>
  <si>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</si>
  <si>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</si>
  <si>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</si>
  <si>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</si>
  <si>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</si>
  <si>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</si>
  <si>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</si>
  <si>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</si>
  <si>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</si>
  <si>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</si>
  <si>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</si>
  <si>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</si>
  <si>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</si>
  <si>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</si>
  <si>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</si>
  <si>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</si>
  <si>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</si>
  <si>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</si>
  <si>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</si>
  <si>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</si>
  <si>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</si>
  <si>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</si>
  <si>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</si>
  <si>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</si>
  <si>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</si>
  <si>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</si>
  <si>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</si>
  <si>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</si>
  <si>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</si>
  <si>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</si>
  <si>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</si>
  <si>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</si>
  <si>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</si>
  <si>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</si>
  <si>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</si>
  <si>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</si>
  <si>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</si>
  <si>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</si>
  <si>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</si>
  <si>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</si>
  <si>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</si>
  <si>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</si>
  <si>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</si>
  <si>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</si>
  <si>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</si>
  <si>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</si>
  <si>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</si>
  <si>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</si>
  <si>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</si>
  <si>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</si>
  <si>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</si>
  <si>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</si>
  <si>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</si>
  <si>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</si>
  <si>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</si>
  <si>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</si>
  <si>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</si>
  <si>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</si>
  <si>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</si>
  <si>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</si>
  <si>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</si>
  <si>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</si>
  <si>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</si>
  <si>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</si>
  <si>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</si>
  <si>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</si>
  <si>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</si>
  <si>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</si>
  <si>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</si>
  <si>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</si>
  <si>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</si>
  <si>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</si>
  <si>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</si>
  <si>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</si>
  <si>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</si>
  <si>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</si>
  <si>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</si>
  <si>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</si>
  <si>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</si>
  <si>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</si>
  <si>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</si>
  <si>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</si>
  <si>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</si>
  <si>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</si>
  <si>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</si>
  <si>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</si>
  <si>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</si>
  <si>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</si>
  <si>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</si>
  <si>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</si>
  <si>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</si>
  <si>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</si>
  <si>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</si>
  <si>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</si>
  <si>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</si>
  <si>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</si>
  <si>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</si>
  <si>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</si>
  <si>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</si>
  <si>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</si>
  <si>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</si>
  <si>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</si>
  <si>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</si>
  <si>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</si>
  <si>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</si>
  <si>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</si>
  <si>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</si>
  <si>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</si>
  <si>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</si>
  <si>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</si>
  <si>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</si>
  <si>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</si>
  <si>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</si>
  <si>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</si>
  <si>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</si>
  <si>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</si>
  <si>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</si>
  <si>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</si>
  <si>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</si>
  <si>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</si>
  <si>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</si>
  <si>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</si>
  <si>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</si>
  <si>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</si>
  <si>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</si>
  <si>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</si>
  <si>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</si>
  <si>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</si>
  <si>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</si>
  <si>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</si>
  <si>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</si>
  <si>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</si>
  <si>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</si>
  <si>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</si>
  <si>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</si>
  <si>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</si>
  <si>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</si>
  <si>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</si>
  <si>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</si>
  <si>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</si>
  <si>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</si>
  <si>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</si>
  <si>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</si>
  <si>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</si>
  <si>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</si>
  <si>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</si>
  <si>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</si>
  <si>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</si>
  <si>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</si>
  <si>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</si>
  <si>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</si>
  <si>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</si>
  <si>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</si>
  <si>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</si>
  <si>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</si>
  <si>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</si>
  <si>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</si>
  <si>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</si>
  <si>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</si>
  <si>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</si>
  <si>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</si>
  <si>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</si>
  <si>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</si>
  <si>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</si>
  <si>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</si>
  <si>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</si>
  <si>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</si>
  <si>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</si>
  <si>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</si>
  <si>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</si>
  <si>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</si>
  <si>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</si>
  <si>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</si>
  <si>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</si>
  <si>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</si>
  <si>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</si>
  <si>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</si>
  <si>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</si>
  <si>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</si>
  <si>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</si>
  <si>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</si>
  <si>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</si>
  <si>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</si>
  <si>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</si>
  <si>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</si>
  <si>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</si>
  <si>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</si>
  <si>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</si>
  <si>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</si>
  <si>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</si>
  <si>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</si>
  <si>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</si>
  <si>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</si>
  <si>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</si>
  <si>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</si>
  <si>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</si>
  <si>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</si>
  <si>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</si>
  <si>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</si>
  <si>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</si>
  <si>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</si>
  <si>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</si>
  <si>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</si>
  <si>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</si>
  <si>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</si>
  <si>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</si>
  <si>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</si>
  <si>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</si>
  <si>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</si>
  <si>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</si>
  <si>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</si>
  <si>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</si>
  <si>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</si>
  <si>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</si>
  <si>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</si>
  <si>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</si>
  <si>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</si>
  <si>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</si>
  <si>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</si>
  <si>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</si>
  <si>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</si>
  <si>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</si>
  <si>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</si>
  <si>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</si>
  <si>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</si>
  <si>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</si>
  <si>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</si>
  <si>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</si>
  <si>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</si>
  <si>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</si>
  <si>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</si>
  <si>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</si>
  <si>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</si>
  <si>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</si>
  <si>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</si>
  <si>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</si>
  <si>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</si>
  <si>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</si>
  <si>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</si>
  <si>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</si>
  <si>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</si>
  <si>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</si>
  <si>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</si>
  <si>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</si>
  <si>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</si>
  <si>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</si>
  <si>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</si>
  <si>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</si>
  <si>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</si>
  <si>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</si>
  <si>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</si>
  <si>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</si>
  <si>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</si>
  <si>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</si>
  <si>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</si>
  <si>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</si>
  <si>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</si>
  <si>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</si>
  <si>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</si>
  <si>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</si>
  <si>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</si>
  <si>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</si>
  <si>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</si>
  <si>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</si>
  <si>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</si>
  <si>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</si>
  <si>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</si>
  <si>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</si>
  <si>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</si>
  <si>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</si>
  <si>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</si>
  <si>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</si>
  <si>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</si>
  <si>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</si>
  <si>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</si>
  <si>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</si>
  <si>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</si>
  <si>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</si>
  <si>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</si>
  <si>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</si>
  <si>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</si>
  <si>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</si>
  <si>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</si>
  <si>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</si>
  <si>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</si>
  <si>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</si>
  <si>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</si>
  <si>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</si>
  <si>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</si>
  <si>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</si>
  <si>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</si>
  <si>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</si>
  <si>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</si>
  <si>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</si>
  <si>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</si>
  <si>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</si>
  <si>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</si>
  <si>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</si>
  <si>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</si>
  <si>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</si>
  <si>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</si>
  <si>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</si>
  <si>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</si>
  <si>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</si>
  <si>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</si>
  <si>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</si>
  <si>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</si>
  <si>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</si>
  <si>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</si>
  <si>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</si>
  <si>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</si>
  <si>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</si>
  <si>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</si>
  <si>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</si>
  <si>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</si>
  <si>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</si>
  <si>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</si>
  <si>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</si>
  <si>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</si>
  <si>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</si>
  <si>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</si>
  <si>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</si>
  <si>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</si>
  <si>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</si>
  <si>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</si>
  <si>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</si>
  <si>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</si>
  <si>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</si>
  <si>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</si>
  <si>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</si>
  <si>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</si>
  <si>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</si>
  <si>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</si>
  <si>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</si>
  <si>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</si>
  <si>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</si>
  <si>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</si>
  <si>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</si>
  <si>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</si>
  <si>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</si>
  <si>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</si>
  <si>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</si>
  <si>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</si>
  <si>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</si>
  <si>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</si>
  <si>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</si>
  <si>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</si>
  <si>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</si>
  <si>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</si>
  <si>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</si>
  <si>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</si>
  <si>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</si>
  <si>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</si>
  <si>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</si>
  <si>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</si>
  <si>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</si>
  <si>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</si>
  <si>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</si>
  <si>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</si>
  <si>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</si>
  <si>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</si>
  <si>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</si>
  <si>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</si>
  <si>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</si>
  <si>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</si>
  <si>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</si>
  <si>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</si>
  <si>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</si>
  <si>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</si>
  <si>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</si>
  <si>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</si>
  <si>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</si>
  <si>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</si>
  <si>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</si>
  <si>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</si>
  <si>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</si>
  <si>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</si>
  <si>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</si>
  <si>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</si>
  <si>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</si>
  <si>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</si>
  <si>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</si>
  <si>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</si>
  <si>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</si>
  <si>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</si>
  <si>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</si>
  <si>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</si>
  <si>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</si>
  <si>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</si>
  <si>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</si>
  <si>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</si>
  <si>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</si>
  <si>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</si>
  <si>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</si>
  <si>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</si>
  <si>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</si>
  <si>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</si>
  <si>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</si>
  <si>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</si>
  <si>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</si>
  <si>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</si>
  <si>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</si>
  <si>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</si>
  <si>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</si>
  <si>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</si>
  <si>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</si>
  <si>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</si>
  <si>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</si>
  <si>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</si>
  <si>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</si>
  <si>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</si>
  <si>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</si>
  <si>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</si>
  <si>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</si>
  <si>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</si>
  <si>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</si>
  <si>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</si>
  <si>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</si>
  <si>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</si>
  <si>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</si>
  <si>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</si>
  <si>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</si>
  <si>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</si>
  <si>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</si>
  <si>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</si>
  <si>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</si>
  <si>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</si>
  <si>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</si>
  <si>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</si>
  <si>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</si>
  <si>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</si>
  <si>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</si>
  <si>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</si>
  <si>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</si>
  <si>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</si>
  <si>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</si>
  <si>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</si>
  <si>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</si>
  <si>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</si>
  <si>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</si>
  <si>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</si>
  <si>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</si>
  <si>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</si>
  <si>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</si>
  <si>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</si>
  <si>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</si>
  <si>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</si>
  <si>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</si>
  <si>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</si>
  <si>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</si>
  <si>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</si>
  <si>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</si>
  <si>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</si>
  <si>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</si>
  <si>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</si>
  <si>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</si>
  <si>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</si>
  <si>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</si>
  <si>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</si>
  <si>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</si>
  <si>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</si>
  <si>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</si>
  <si>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</si>
  <si>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</si>
  <si>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</si>
  <si>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</si>
  <si>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</si>
  <si>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</si>
  <si>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</si>
  <si>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</si>
  <si>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</si>
  <si>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</si>
  <si>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</si>
  <si>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</si>
  <si>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</si>
  <si>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</si>
  <si>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</si>
  <si>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</si>
  <si>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</si>
  <si>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</si>
  <si>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</si>
  <si>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</si>
  <si>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</si>
  <si>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</si>
  <si>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</si>
  <si>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</si>
  <si>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</si>
  <si>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</si>
  <si>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</si>
  <si>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</si>
  <si>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</si>
  <si>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</si>
  <si>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</si>
  <si>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</si>
  <si>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</si>
  <si>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</si>
  <si>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</si>
  <si>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</si>
  <si>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</si>
  <si>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</si>
  <si>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</si>
  <si>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</si>
  <si>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</si>
  <si>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</si>
  <si>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</si>
  <si>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</si>
  <si>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</si>
  <si>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</si>
  <si>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</si>
  <si>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</si>
  <si>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</si>
  <si>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</si>
  <si>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</si>
  <si>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</si>
  <si>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</si>
  <si>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</si>
  <si>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</si>
  <si>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</si>
  <si>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</si>
  <si>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</si>
  <si>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</si>
  <si>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</si>
  <si>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</si>
  <si>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</si>
  <si>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</si>
  <si>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</si>
  <si>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</si>
  <si>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</si>
  <si>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</si>
  <si>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</si>
  <si>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</si>
  <si>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</si>
  <si>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</si>
  <si>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</si>
  <si>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</si>
  <si>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</si>
  <si>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</si>
  <si>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</si>
  <si>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</si>
  <si>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</si>
  <si>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</si>
  <si>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</si>
  <si>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</si>
  <si>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</si>
  <si>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</si>
  <si>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</si>
  <si>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</si>
  <si>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</si>
  <si>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</si>
  <si>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</si>
  <si>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</si>
  <si>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</si>
  <si>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</si>
  <si>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</si>
  <si>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</si>
  <si>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</si>
  <si>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</si>
  <si>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</si>
  <si>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</si>
  <si>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</si>
  <si>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</si>
  <si>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</si>
  <si>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</si>
  <si>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</si>
  <si>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</si>
  <si>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</si>
  <si>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</si>
  <si>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</si>
  <si>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</si>
  <si>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</si>
  <si>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</si>
  <si>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</si>
  <si>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</si>
  <si>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</si>
  <si>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</si>
  <si>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</si>
  <si>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</si>
  <si>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</si>
  <si>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</si>
  <si>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</si>
  <si>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</si>
  <si>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</si>
  <si>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</si>
  <si>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</si>
  <si>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</si>
  <si>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</si>
  <si>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</si>
  <si>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</si>
  <si>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</si>
  <si>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</si>
  <si>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</si>
  <si>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</si>
  <si>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</si>
  <si>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</si>
  <si>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</si>
  <si>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</si>
  <si>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</si>
  <si>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</si>
  <si>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</si>
  <si>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</si>
  <si>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</si>
  <si>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</si>
  <si>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</si>
  <si>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</si>
  <si>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</si>
  <si>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</si>
  <si>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</si>
  <si>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</si>
  <si>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</si>
  <si>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</si>
  <si>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</si>
  <si>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</si>
  <si>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</si>
  <si>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</si>
  <si>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</si>
  <si>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</si>
  <si>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</si>
  <si>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</si>
  <si>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</si>
  <si>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</si>
  <si>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</si>
  <si>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</si>
  <si>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</si>
  <si>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</si>
  <si>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</si>
  <si>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</si>
  <si>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</si>
  <si>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</si>
  <si>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</si>
  <si>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</si>
  <si>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</si>
  <si>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</si>
  <si>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</si>
  <si>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</si>
  <si>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</si>
  <si>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</si>
  <si>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</si>
  <si>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</si>
  <si>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</si>
  <si>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</si>
  <si>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</si>
  <si>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</si>
  <si>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</si>
  <si>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</si>
  <si>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</si>
  <si>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</si>
  <si>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</si>
  <si>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</si>
  <si>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</si>
  <si>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</si>
  <si>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</si>
  <si>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</si>
  <si>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</si>
  <si>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</si>
  <si>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</si>
  <si>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</si>
  <si>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</si>
  <si>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</si>
  <si>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</si>
  <si>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</si>
  <si>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</si>
  <si>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</si>
  <si>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</si>
  <si>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</si>
  <si>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</si>
  <si>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</si>
  <si>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</si>
  <si>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</si>
  <si>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</si>
  <si>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</si>
  <si>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</si>
  <si>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</si>
  <si>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</si>
  <si>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</si>
  <si>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</si>
  <si>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</si>
  <si>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</si>
  <si>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</si>
  <si>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</si>
  <si>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</si>
  <si>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</si>
  <si>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</si>
  <si>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</si>
  <si>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</si>
  <si>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</si>
  <si>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</si>
  <si>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</si>
  <si>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</si>
  <si>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</si>
  <si>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</si>
  <si>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</si>
  <si>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</si>
  <si>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</si>
  <si>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</si>
  <si>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</si>
  <si>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</si>
  <si>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</si>
  <si>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</si>
  <si>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</si>
  <si>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</si>
  <si>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</si>
  <si>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</si>
  <si>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</si>
  <si>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</si>
  <si>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</si>
  <si>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</si>
  <si>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</si>
  <si>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</si>
  <si>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</si>
  <si>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</si>
  <si>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</si>
  <si>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</si>
  <si>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</si>
  <si>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</si>
  <si>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</si>
  <si>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</si>
  <si>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</si>
  <si>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</si>
  <si>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</si>
  <si>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</si>
  <si>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</si>
  <si>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</si>
  <si>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</si>
  <si>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</si>
  <si>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</si>
  <si>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</si>
  <si>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</si>
  <si>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</si>
  <si>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</si>
  <si>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</si>
  <si>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</si>
  <si>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</si>
  <si>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</si>
  <si>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</si>
  <si>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</si>
  <si>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</si>
  <si>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</si>
  <si>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</si>
  <si>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</si>
  <si>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</si>
  <si>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</si>
  <si>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</si>
  <si>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</si>
  <si>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</si>
  <si>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</si>
  <si>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</si>
  <si>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</si>
  <si>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</si>
  <si>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</si>
  <si>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</si>
  <si>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</si>
  <si>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</si>
  <si>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</si>
  <si>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</si>
  <si>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</si>
  <si>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</si>
  <si>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</si>
  <si>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</si>
  <si>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</si>
  <si>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</si>
  <si>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</si>
  <si>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</si>
  <si>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</si>
  <si>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</si>
  <si>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</si>
  <si>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</si>
  <si>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</si>
  <si>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</si>
  <si>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</si>
  <si>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</si>
  <si>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</si>
  <si>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</si>
  <si>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</si>
  <si>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</si>
  <si>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</si>
  <si>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</si>
  <si>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</si>
  <si>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</si>
  <si>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</si>
  <si>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</si>
  <si>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</si>
  <si>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</si>
  <si>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</si>
  <si>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</si>
  <si>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</si>
  <si>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</si>
  <si>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</si>
  <si>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</si>
  <si>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</si>
  <si>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</si>
  <si>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</si>
  <si>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</si>
  <si>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</si>
  <si>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</si>
  <si>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</si>
  <si>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</si>
  <si>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</si>
  <si>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</si>
  <si>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</si>
  <si>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</si>
  <si>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</si>
  <si>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</si>
  <si>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</si>
  <si>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</si>
  <si>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</si>
  <si>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</si>
  <si>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</si>
  <si>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</si>
  <si>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</si>
  <si>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</si>
  <si>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</si>
  <si>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</si>
  <si>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</si>
  <si>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</si>
  <si>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</si>
  <si>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</si>
  <si>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</si>
  <si>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</si>
  <si>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</si>
  <si>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</si>
  <si>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</si>
  <si>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</si>
  <si>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</si>
  <si>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</si>
  <si>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</si>
  <si>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</si>
  <si>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</si>
  <si>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</si>
  <si>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</si>
  <si>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</si>
  <si>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</si>
  <si>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</si>
  <si>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</si>
  <si>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</si>
  <si>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</si>
  <si>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</si>
  <si>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</si>
  <si>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</si>
  <si>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</si>
  <si>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</si>
  <si>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</si>
  <si>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</si>
  <si>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</si>
  <si>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</si>
  <si>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</si>
  <si>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</si>
  <si>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</si>
  <si>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</si>
  <si>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</si>
  <si>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</si>
  <si>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</si>
  <si>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</si>
  <si>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</si>
  <si>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</si>
  <si>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</si>
  <si>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</si>
  <si>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</si>
  <si>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</si>
  <si>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</si>
  <si>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</si>
  <si>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</si>
  <si>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</si>
  <si>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</si>
  <si>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</si>
  <si>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</si>
  <si>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</si>
  <si>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</si>
  <si>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</si>
  <si>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</si>
  <si>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</si>
  <si>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</si>
  <si>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</si>
  <si>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</si>
  <si>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</si>
  <si>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</si>
  <si>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</si>
  <si>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</si>
  <si>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</si>
  <si>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</si>
  <si>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</si>
  <si>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</si>
  <si>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</si>
  <si>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</si>
  <si>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</si>
  <si>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</si>
  <si>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</si>
  <si>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</si>
  <si>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</si>
  <si>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</si>
  <si>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</si>
  <si>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</si>
  <si>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</si>
  <si>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</si>
  <si>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</si>
  <si>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</si>
  <si>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</si>
  <si>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</si>
  <si>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</si>
  <si>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</si>
  <si>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</si>
  <si>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</si>
  <si>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</si>
  <si>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</si>
  <si>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</si>
  <si>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</si>
  <si>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</si>
  <si>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</si>
  <si>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</si>
  <si>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</si>
  <si>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</si>
  <si>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</si>
  <si>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</si>
  <si>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</si>
  <si>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</si>
  <si>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</si>
  <si>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</si>
  <si>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</si>
  <si>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</si>
  <si>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</si>
  <si>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</si>
  <si>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</si>
  <si>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</si>
  <si>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</si>
  <si>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</si>
  <si>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</si>
  <si>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</si>
  <si>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</si>
  <si>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</si>
  <si>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</si>
  <si>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</si>
  <si>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</si>
  <si>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</si>
  <si>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</si>
  <si>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</si>
  <si>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</si>
  <si>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</si>
  <si>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</si>
  <si>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</si>
  <si>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</si>
  <si>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</si>
  <si>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</si>
  <si>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</si>
  <si>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</si>
  <si>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</si>
  <si>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</si>
  <si>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</si>
  <si>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</si>
  <si>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</si>
  <si>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</si>
  <si>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</si>
  <si>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</si>
  <si>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</si>
  <si>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</si>
  <si>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</si>
  <si>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</si>
  <si>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</si>
  <si>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</si>
  <si>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</si>
  <si>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</si>
  <si>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</si>
  <si>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</si>
  <si>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</si>
  <si>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</si>
  <si>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</si>
  <si>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</si>
  <si>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</si>
  <si>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</si>
  <si>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</si>
  <si>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</si>
  <si>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</si>
  <si>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</si>
  <si>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</si>
  <si>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</si>
  <si>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</si>
  <si>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</si>
  <si>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</si>
  <si>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</si>
  <si>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</si>
  <si>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</si>
  <si>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</si>
  <si>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</si>
  <si>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</si>
  <si>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</si>
  <si>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</si>
  <si>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</si>
  <si>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</si>
  <si>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</si>
  <si>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</si>
  <si>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</si>
  <si>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</si>
  <si>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</si>
  <si>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</si>
  <si>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</si>
  <si>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</si>
  <si>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</si>
  <si>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</si>
  <si>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</si>
  <si>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</si>
  <si>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</si>
  <si>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</si>
  <si>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</si>
  <si>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</si>
  <si>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</si>
  <si>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</si>
  <si>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</si>
  <si>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</si>
  <si>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</si>
  <si>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</si>
  <si>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</si>
  <si>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</si>
  <si>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</si>
  <si>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</si>
  <si>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</si>
  <si>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</si>
  <si>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</si>
  <si>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</si>
  <si>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</si>
  <si>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</si>
  <si>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</si>
  <si>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</si>
  <si>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</si>
  <si>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</si>
  <si>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</si>
  <si>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</si>
  <si>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</si>
  <si>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</si>
  <si>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</si>
  <si>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</si>
  <si>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</si>
  <si>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</si>
  <si>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</si>
  <si>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</si>
  <si>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</si>
  <si>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</si>
  <si>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</si>
  <si>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</si>
  <si>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</si>
  <si>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</si>
  <si>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</si>
  <si>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</si>
  <si>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</si>
  <si>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</si>
  <si>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</si>
  <si>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</si>
  <si>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</si>
  <si>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</si>
  <si>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</si>
  <si>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</si>
  <si>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</si>
  <si>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</si>
  <si>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</si>
  <si>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</si>
  <si>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</si>
  <si>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</si>
  <si>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</si>
  <si>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</si>
  <si>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</si>
  <si>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</si>
  <si>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</si>
  <si>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</si>
  <si>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</si>
  <si>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</si>
  <si>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</si>
  <si>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</si>
  <si>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</si>
  <si>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</si>
  <si>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</si>
  <si>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</si>
  <si>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</si>
  <si>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</si>
  <si>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</si>
  <si>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</si>
  <si>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</si>
  <si>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</si>
  <si>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</si>
  <si>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</si>
  <si>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</si>
  <si>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</si>
  <si>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</si>
  <si>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</si>
  <si>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</si>
  <si>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</si>
  <si>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</si>
  <si>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</si>
  <si>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</si>
  <si>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</si>
  <si>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</si>
  <si>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</si>
  <si>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</si>
  <si>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</si>
  <si>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</si>
  <si>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</si>
  <si>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</si>
  <si>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</si>
  <si>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</si>
  <si>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</si>
  <si>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</si>
  <si>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</si>
  <si>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</si>
  <si>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</si>
  <si>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</si>
  <si>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</si>
  <si>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</si>
  <si>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</si>
  <si>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</si>
  <si>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</si>
  <si>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</si>
  <si>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</si>
  <si>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</si>
  <si>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</si>
  <si>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</si>
  <si>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</si>
  <si>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</si>
  <si>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</si>
  <si>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</si>
  <si>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</si>
  <si>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</si>
  <si>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</si>
  <si>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</si>
  <si>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</si>
  <si>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</si>
  <si>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</si>
  <si>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</si>
  <si>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</si>
  <si>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</si>
  <si>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</si>
  <si>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</si>
  <si>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</si>
  <si>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</si>
  <si>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</si>
  <si>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</si>
  <si>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</si>
  <si>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</si>
  <si>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</si>
  <si>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</si>
  <si>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</si>
  <si>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</si>
  <si>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</si>
  <si>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</si>
  <si>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</si>
  <si>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</si>
  <si>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</si>
  <si>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</si>
  <si>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</si>
  <si>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</si>
  <si>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</si>
  <si>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</si>
  <si>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</si>
  <si>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</si>
  <si>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</si>
  <si>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</si>
  <si>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</si>
  <si>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</si>
  <si>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</si>
  <si>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</si>
  <si>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</si>
  <si>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</si>
  <si>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</si>
  <si>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</si>
  <si>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</si>
  <si>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</si>
  <si>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</si>
  <si>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</si>
  <si>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</si>
  <si>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</si>
  <si>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</si>
  <si>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</si>
  <si>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</si>
  <si>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</si>
  <si>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</si>
  <si>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</si>
  <si>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</si>
  <si>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</si>
  <si>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</si>
  <si>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</si>
  <si>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</si>
  <si>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</si>
  <si>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</si>
  <si>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</si>
  <si>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</si>
  <si>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</si>
  <si>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</si>
  <si>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</si>
  <si>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</si>
  <si>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</si>
  <si>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</si>
  <si>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</si>
  <si>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</si>
  <si>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</si>
  <si>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</si>
  <si>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</si>
  <si>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</si>
  <si>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</si>
  <si>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</si>
  <si>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</si>
  <si>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</si>
  <si>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</si>
  <si>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</si>
  <si>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</si>
  <si>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</si>
  <si>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</si>
  <si>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</si>
  <si>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</si>
  <si>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</si>
  <si>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</si>
  <si>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</si>
  <si>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</si>
  <si>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</si>
  <si>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</si>
  <si>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</si>
  <si>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</si>
  <si>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</si>
  <si>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</si>
  <si>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</si>
  <si>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</si>
  <si>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</si>
  <si>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</si>
  <si>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</si>
  <si>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</si>
  <si>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</si>
  <si>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</si>
  <si>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</si>
  <si>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</si>
  <si>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</si>
  <si>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</si>
  <si>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</si>
  <si>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</si>
  <si>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</si>
  <si>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</si>
  <si>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</si>
  <si>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</si>
  <si>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</si>
  <si>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</si>
  <si>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</si>
  <si>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</si>
  <si>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</si>
  <si>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</si>
  <si>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</si>
  <si>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</si>
  <si>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</si>
  <si>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</si>
  <si>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</si>
  <si>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</si>
  <si>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</si>
  <si>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</si>
  <si>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</si>
  <si>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</si>
  <si>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</si>
  <si>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</si>
  <si>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</si>
  <si>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</si>
  <si>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</si>
  <si>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</si>
  <si>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</si>
  <si>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</si>
  <si>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</si>
  <si>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</si>
  <si>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</si>
  <si>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</si>
  <si>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</si>
  <si>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</si>
  <si>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</si>
  <si>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</si>
  <si>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</si>
  <si>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</si>
  <si>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</si>
  <si>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</si>
  <si>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</si>
  <si>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</si>
  <si>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</si>
  <si>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</si>
  <si>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</si>
  <si>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</si>
  <si>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</si>
  <si>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</si>
  <si>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</si>
  <si>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</si>
  <si>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</si>
  <si>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</si>
  <si>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</si>
  <si>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</si>
  <si>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</si>
  <si>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</si>
  <si>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</si>
  <si>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</si>
  <si>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</si>
  <si>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</si>
  <si>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</si>
  <si>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</si>
  <si>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</si>
  <si>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</si>
  <si>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</si>
  <si>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</si>
  <si>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</si>
  <si>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</si>
  <si>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</si>
  <si>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</si>
  <si>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</si>
  <si>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</si>
  <si>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</si>
  <si>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</si>
  <si>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</si>
  <si>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</si>
  <si>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</si>
  <si>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</si>
  <si>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</si>
  <si>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</si>
  <si>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</si>
  <si>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</si>
  <si>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</si>
  <si>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</si>
  <si>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</si>
  <si>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</si>
  <si>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</si>
  <si>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</si>
  <si>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</si>
  <si>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</si>
  <si>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</si>
  <si>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</si>
  <si>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</si>
  <si>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</si>
  <si>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</si>
  <si>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</si>
  <si>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</si>
  <si>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</si>
  <si>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</si>
  <si>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</si>
  <si>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</si>
  <si>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</si>
  <si>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</si>
  <si>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</si>
  <si>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</si>
  <si>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</si>
  <si>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</si>
  <si>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</si>
  <si>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</si>
  <si>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</si>
  <si>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</si>
  <si>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</si>
  <si>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</si>
  <si>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</si>
  <si>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</si>
  <si>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</si>
  <si>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</si>
  <si>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</si>
  <si>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</si>
  <si>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</si>
  <si>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</si>
  <si>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</si>
  <si>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</si>
  <si>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</si>
  <si>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</si>
  <si>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</si>
  <si>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</si>
  <si>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</si>
  <si>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</si>
  <si>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</si>
  <si>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</si>
  <si>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</si>
  <si>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</si>
  <si>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</si>
  <si>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</si>
  <si>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</si>
  <si>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</si>
  <si>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</si>
  <si>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</si>
  <si>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</si>
  <si>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</si>
  <si>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</si>
  <si>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</si>
  <si>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</si>
  <si>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</si>
  <si>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</si>
  <si>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</si>
  <si>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</si>
  <si>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</si>
  <si>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</si>
  <si>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</si>
  <si>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</si>
  <si>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</si>
  <si>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</si>
  <si>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</si>
  <si>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</si>
  <si>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</si>
  <si>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</si>
  <si>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</si>
  <si>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</si>
  <si>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</si>
  <si>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</si>
  <si>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</si>
  <si>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</si>
  <si>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</si>
  <si>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</si>
  <si>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</si>
  <si>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</si>
  <si>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</si>
  <si>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</si>
  <si>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</si>
  <si>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</si>
  <si>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</si>
  <si>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</si>
  <si>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</si>
  <si>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</si>
  <si>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</si>
  <si>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</si>
  <si>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</si>
  <si>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</si>
  <si>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</si>
  <si>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</si>
  <si>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</si>
  <si>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</si>
  <si>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</si>
  <si>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</si>
  <si>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</si>
  <si>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</si>
  <si>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</si>
  <si>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</si>
  <si>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</si>
  <si>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</si>
  <si>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</si>
  <si>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</si>
  <si>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</si>
  <si>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</si>
  <si>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</si>
  <si>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</si>
  <si>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</si>
  <si>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</si>
  <si>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</si>
  <si>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</si>
  <si>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</si>
  <si>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</si>
  <si>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</si>
  <si>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</si>
  <si>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</si>
  <si>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</si>
  <si>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</si>
  <si>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</si>
  <si>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</si>
  <si>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</si>
  <si>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</si>
  <si>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</si>
  <si>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</si>
  <si>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</si>
  <si>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</si>
  <si>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</si>
  <si>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</si>
  <si>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</si>
  <si>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</si>
  <si>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</si>
  <si>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</si>
  <si>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</si>
  <si>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</si>
  <si>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</si>
  <si>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</si>
  <si>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</si>
  <si>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</si>
  <si>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</si>
  <si>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</si>
  <si>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</si>
  <si>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</si>
  <si>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</si>
  <si>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</si>
  <si>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</si>
  <si>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</si>
  <si>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</si>
  <si>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</si>
  <si>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</si>
  <si>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</si>
  <si>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</si>
  <si>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</si>
  <si>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</si>
  <si>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</si>
  <si>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</si>
  <si>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</si>
  <si>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</si>
  <si>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</si>
  <si>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</si>
  <si>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</si>
  <si>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</si>
  <si>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</si>
  <si>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</si>
  <si>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</si>
  <si>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</si>
  <si>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</si>
  <si>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</si>
  <si>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</si>
  <si>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</si>
  <si>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</si>
  <si>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</si>
  <si>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</si>
  <si>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</si>
  <si>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</si>
  <si>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</si>
  <si>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</si>
  <si>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</si>
  <si>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</si>
  <si>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</si>
  <si>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</si>
  <si>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</si>
  <si>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</si>
  <si>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</si>
  <si>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</si>
  <si>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</si>
  <si>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</si>
  <si>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</si>
  <si>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</si>
  <si>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</si>
  <si>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</si>
  <si>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</si>
  <si>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</si>
  <si>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</si>
  <si>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</si>
  <si>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</si>
  <si>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</si>
  <si>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</si>
  <si>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</si>
  <si>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</si>
  <si>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</si>
  <si>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</si>
  <si>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</si>
  <si>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</si>
  <si>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</si>
  <si>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</si>
  <si>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</si>
  <si>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</si>
  <si>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</si>
  <si>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</si>
  <si>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</si>
  <si>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</si>
  <si>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</si>
  <si>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</si>
  <si>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</si>
  <si>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</si>
  <si>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</si>
  <si>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</si>
  <si>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</si>
  <si>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</si>
  <si>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</si>
  <si>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</si>
  <si>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</si>
  <si>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</si>
  <si>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</si>
  <si>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</si>
  <si>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</si>
  <si>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</si>
  <si>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</si>
  <si>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</si>
  <si>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</si>
  <si>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</si>
  <si>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</si>
  <si>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</si>
  <si>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</si>
  <si>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</si>
  <si>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</si>
  <si>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</si>
  <si>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</si>
  <si>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</si>
  <si>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</si>
  <si>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</si>
  <si>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</si>
  <si>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</si>
  <si>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</si>
  <si>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</si>
  <si>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</si>
  <si>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</si>
  <si>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</si>
  <si>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</si>
  <si>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</si>
  <si>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</si>
  <si>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</si>
  <si>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</si>
  <si>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</si>
  <si>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</si>
  <si>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</si>
  <si>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</si>
  <si>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</si>
  <si>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</si>
  <si>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</si>
  <si>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</si>
  <si>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</si>
  <si>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</si>
  <si>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</si>
  <si>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</si>
  <si>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</si>
  <si>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</si>
  <si>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</si>
  <si>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</si>
  <si>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</si>
  <si>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</si>
  <si>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</si>
  <si>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</si>
  <si>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</si>
  <si>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</si>
  <si>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</si>
  <si>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</si>
  <si>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</si>
  <si>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</si>
  <si>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</si>
  <si>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</si>
  <si>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</si>
  <si>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</si>
  <si>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</si>
  <si>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</si>
  <si>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</si>
  <si>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</si>
  <si>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</si>
  <si>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</si>
  <si>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</si>
  <si>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</si>
  <si>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</si>
  <si>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</si>
  <si>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</si>
  <si>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</si>
  <si>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</si>
  <si>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</si>
  <si>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</si>
  <si>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</si>
  <si>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</si>
  <si>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</si>
  <si>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</si>
  <si>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</si>
  <si>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</si>
  <si>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</si>
  <si>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</si>
  <si>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</si>
  <si>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</si>
  <si>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</si>
  <si>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</si>
  <si>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</si>
  <si>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</si>
  <si>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</si>
  <si>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</si>
  <si>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</si>
  <si>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</si>
  <si>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</si>
  <si>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</si>
  <si>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</si>
  <si>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</si>
  <si>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</si>
  <si>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</si>
  <si>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</si>
  <si>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</si>
  <si>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</si>
  <si>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</si>
  <si>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</si>
  <si>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</si>
  <si>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</si>
  <si>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</si>
  <si>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</si>
  <si>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</si>
  <si>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</si>
  <si>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</si>
  <si>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</si>
  <si>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</si>
  <si>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</si>
  <si>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</si>
  <si>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</si>
  <si>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</si>
  <si>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</si>
  <si>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</si>
  <si>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</si>
  <si>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</si>
  <si>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</si>
  <si>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</si>
  <si>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</si>
  <si>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</si>
  <si>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</si>
  <si>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</si>
  <si>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</si>
  <si>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</si>
  <si>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</si>
  <si>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</si>
  <si>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</si>
  <si>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</si>
  <si>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</si>
  <si>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</si>
  <si>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</si>
  <si>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</si>
  <si>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</si>
  <si>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</si>
  <si>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</si>
  <si>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</si>
  <si>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</si>
  <si>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</si>
  <si>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</si>
  <si>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</si>
  <si>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</si>
  <si>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</si>
  <si>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</si>
  <si>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</si>
  <si>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</si>
  <si>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</si>
  <si>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</si>
  <si>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</si>
  <si>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</si>
  <si>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</si>
  <si>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</si>
  <si>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</si>
  <si>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</si>
  <si>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</si>
  <si>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</si>
  <si>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</si>
  <si>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</si>
  <si>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</si>
  <si>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</si>
  <si>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</si>
  <si>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</si>
  <si>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</si>
  <si>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</si>
  <si>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</si>
  <si>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</si>
  <si>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</si>
  <si>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</si>
  <si>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</si>
  <si>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</si>
  <si>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</si>
  <si>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</si>
  <si>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</si>
  <si>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</si>
  <si>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</si>
  <si>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</si>
  <si>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</si>
  <si>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</si>
  <si>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</si>
  <si>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</si>
  <si>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</si>
  <si>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</si>
  <si>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</si>
  <si>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</si>
  <si>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</si>
  <si>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</si>
  <si>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</si>
  <si>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</si>
  <si>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</si>
  <si>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</si>
  <si>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</si>
  <si>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</si>
  <si>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</si>
  <si>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</si>
  <si>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</si>
  <si>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</si>
  <si>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</si>
  <si>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</si>
  <si>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</si>
  <si>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</si>
  <si>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</si>
  <si>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</si>
  <si>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</si>
  <si>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</si>
  <si>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</si>
  <si>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</si>
  <si>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</si>
  <si>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</si>
  <si>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</si>
  <si>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</si>
  <si>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</si>
  <si>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</si>
  <si>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</si>
  <si>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</si>
  <si>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</si>
  <si>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</si>
  <si>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</si>
  <si>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</si>
  <si>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</si>
  <si>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</si>
  <si>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</si>
  <si>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</si>
  <si>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</si>
  <si>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</si>
  <si>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</si>
  <si>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</si>
  <si>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</si>
  <si>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</si>
  <si>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</si>
  <si>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</si>
  <si>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</si>
  <si>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</si>
  <si>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</si>
  <si>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</si>
  <si>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</si>
  <si>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</si>
  <si>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</si>
  <si>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</si>
  <si>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</si>
  <si>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</si>
  <si>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</si>
  <si>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</si>
  <si>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</si>
  <si>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</si>
  <si>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</si>
  <si>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</si>
  <si>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</si>
  <si>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</si>
  <si>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</si>
  <si>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</si>
  <si>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</si>
  <si>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</si>
  <si>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</si>
  <si>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</si>
  <si>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</si>
  <si>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</si>
  <si>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</si>
  <si>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</si>
  <si>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</si>
  <si>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</si>
  <si>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</si>
  <si>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</si>
  <si>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</si>
  <si>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</si>
  <si>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</si>
  <si>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</si>
  <si>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</si>
  <si>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</si>
  <si>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</si>
  <si>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</si>
  <si>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</si>
  <si>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</si>
  <si>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</si>
  <si>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</si>
  <si>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</si>
  <si>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</si>
  <si>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</si>
  <si>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</si>
  <si>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</si>
  <si>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</si>
  <si>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</si>
  <si>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</si>
  <si>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</si>
  <si>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</si>
  <si>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</si>
  <si>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</si>
  <si>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</si>
  <si>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</si>
  <si>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</si>
  <si>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</si>
  <si>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</si>
  <si>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</si>
  <si>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</si>
  <si>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</si>
  <si>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</si>
  <si>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</si>
  <si>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</si>
  <si>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</si>
  <si>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</si>
  <si>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</si>
  <si>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</si>
  <si>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</si>
  <si>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</si>
  <si>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</si>
  <si>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</si>
  <si>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</si>
  <si>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</si>
  <si>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</si>
  <si>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</si>
  <si>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</si>
  <si>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</si>
  <si>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</si>
  <si>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</si>
  <si>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</si>
  <si>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</si>
  <si>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</si>
  <si>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</si>
  <si>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</si>
  <si>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</si>
  <si>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</si>
  <si>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</si>
  <si>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</si>
  <si>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</si>
  <si>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</si>
  <si>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</si>
  <si>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</si>
  <si>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</si>
  <si>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</si>
  <si>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</si>
  <si>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</si>
  <si>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</si>
  <si>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</si>
  <si>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</si>
  <si>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</si>
  <si>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</si>
  <si>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</si>
  <si>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</si>
  <si>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</si>
  <si>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</si>
  <si>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</si>
  <si>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</si>
  <si>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</si>
  <si>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</si>
  <si>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</si>
  <si>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</si>
  <si>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</si>
  <si>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</si>
  <si>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</si>
  <si>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</si>
  <si>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</si>
  <si>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</si>
  <si>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</si>
  <si>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</si>
  <si>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</si>
  <si>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</si>
  <si>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</si>
  <si>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</si>
  <si>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</si>
  <si>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</si>
  <si>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</si>
  <si>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</si>
  <si>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</si>
  <si>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</si>
  <si>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</si>
  <si>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</si>
  <si>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</si>
  <si>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</si>
  <si>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</si>
  <si>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</si>
  <si>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</si>
  <si>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</si>
  <si>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</si>
  <si>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</si>
  <si>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</si>
  <si>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</si>
  <si>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</si>
  <si>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</si>
  <si>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</si>
  <si>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</si>
  <si>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</si>
  <si>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</si>
  <si>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</si>
  <si>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</si>
  <si>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</si>
  <si>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</si>
  <si>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</si>
  <si>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</si>
  <si>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</si>
  <si>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</si>
  <si>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</si>
  <si>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</si>
  <si>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</si>
  <si>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</si>
  <si>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</si>
  <si>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</si>
  <si>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</si>
  <si>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</si>
  <si>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</si>
  <si>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</si>
  <si>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</si>
  <si>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</si>
  <si>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</si>
  <si>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</si>
  <si>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</si>
  <si>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</si>
  <si>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</si>
  <si>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</si>
  <si>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</si>
  <si>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</si>
  <si>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</si>
  <si>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</si>
  <si>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</si>
  <si>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</si>
  <si>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</si>
  <si>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</si>
  <si>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</si>
  <si>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</si>
  <si>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</si>
  <si>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</si>
  <si>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</si>
  <si>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</si>
  <si>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</si>
  <si>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</si>
  <si>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</si>
  <si>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</si>
  <si>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</si>
  <si>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</si>
  <si>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</si>
  <si>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</si>
  <si>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</si>
  <si>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</si>
  <si>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</si>
  <si>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</si>
  <si>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</si>
  <si>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</si>
  <si>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</si>
  <si>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</si>
  <si>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</si>
  <si>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</si>
  <si>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</si>
  <si>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</si>
  <si>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</si>
  <si>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</si>
  <si>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</si>
  <si>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</si>
  <si>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</si>
  <si>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</si>
  <si>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</si>
  <si>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</si>
  <si>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</si>
  <si>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</si>
  <si>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</si>
  <si>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</si>
  <si>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</si>
  <si>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</si>
  <si>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</si>
  <si>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</si>
  <si>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</si>
  <si>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</si>
  <si>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</si>
  <si>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</si>
  <si>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</si>
  <si>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</si>
  <si>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</si>
  <si>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</si>
  <si>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</si>
  <si>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</si>
  <si>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</si>
  <si>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</si>
  <si>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</si>
  <si>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</si>
  <si>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</si>
  <si>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</si>
  <si>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</si>
  <si>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</si>
  <si>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</si>
  <si>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</si>
  <si>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</si>
  <si>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</si>
  <si>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</si>
  <si>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</si>
  <si>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</si>
  <si>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</si>
  <si>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</si>
  <si>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</si>
  <si>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</si>
  <si>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</si>
  <si>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</si>
  <si>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</si>
  <si>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</si>
  <si>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</si>
  <si>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</si>
  <si>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</si>
  <si>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</si>
  <si>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</si>
  <si>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</si>
  <si>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</si>
  <si>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</si>
  <si>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</si>
  <si>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</si>
  <si>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</si>
  <si>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</si>
  <si>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</si>
  <si>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</si>
  <si>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</si>
  <si>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</si>
  <si>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</si>
  <si>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</si>
  <si>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</si>
  <si>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</si>
  <si>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</si>
  <si>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</si>
  <si>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</si>
  <si>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</si>
  <si>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</si>
  <si>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</si>
  <si>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</si>
  <si>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</si>
  <si>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</si>
  <si>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</si>
  <si>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</si>
  <si>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</si>
  <si>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</si>
  <si>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</si>
  <si>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</si>
  <si>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</si>
  <si>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</si>
  <si>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</si>
  <si>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</si>
  <si>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</si>
  <si>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</si>
  <si>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</si>
  <si>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</si>
  <si>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</si>
  <si>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</si>
  <si>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</si>
  <si>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</si>
  <si>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</si>
  <si>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</si>
  <si>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</si>
  <si>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</si>
  <si>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</si>
  <si>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</si>
  <si>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</si>
  <si>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</si>
  <si>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</si>
  <si>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</si>
  <si>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</si>
  <si>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</si>
  <si>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</si>
  <si>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</si>
  <si>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</si>
  <si>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</si>
  <si>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</si>
  <si>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</si>
  <si>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</si>
  <si>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</si>
  <si>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</si>
  <si>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</si>
  <si>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</si>
  <si>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</si>
  <si>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</si>
  <si>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</si>
  <si>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</si>
  <si>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</si>
  <si>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</si>
  <si>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</si>
  <si>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</si>
  <si>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</si>
  <si>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</si>
  <si>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</si>
  <si>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</si>
  <si>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</si>
  <si>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</si>
  <si>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</si>
  <si>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</si>
  <si>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</si>
  <si>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</si>
  <si>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</si>
  <si>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</si>
  <si>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</si>
  <si>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</si>
  <si>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</si>
  <si>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</si>
  <si>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</si>
  <si>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</si>
  <si>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</si>
  <si>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</si>
  <si>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</si>
  <si>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</si>
  <si>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</si>
  <si>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</si>
  <si>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</si>
  <si>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</si>
  <si>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</si>
  <si>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</si>
  <si>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</si>
  <si>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</si>
  <si>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</si>
  <si>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</si>
  <si>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</si>
  <si>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</si>
  <si>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</si>
  <si>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</si>
  <si>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</si>
  <si>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</si>
  <si>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</si>
  <si>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</si>
  <si>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</si>
  <si>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</si>
  <si>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</si>
  <si>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</si>
  <si>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</si>
  <si>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</si>
  <si>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</si>
  <si>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</si>
  <si>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</si>
  <si>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</si>
  <si>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</si>
  <si>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</si>
  <si>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</si>
  <si>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</si>
  <si>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</si>
  <si>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</si>
  <si>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</si>
  <si>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</si>
  <si>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</si>
  <si>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</si>
  <si>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</si>
  <si>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</si>
  <si>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</si>
  <si>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</si>
  <si>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</si>
  <si>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</si>
  <si>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</si>
  <si>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</si>
  <si>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</si>
  <si>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</si>
  <si>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</si>
  <si>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</si>
  <si>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</si>
  <si>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</si>
  <si>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</si>
  <si>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</si>
  <si>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</si>
  <si>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</si>
  <si>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</si>
  <si>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</si>
  <si>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</si>
  <si>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</si>
  <si>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</si>
  <si>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</si>
  <si>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</si>
  <si>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</si>
  <si>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</si>
  <si>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</si>
  <si>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</si>
  <si>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</si>
  <si>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</si>
  <si>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</si>
  <si>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</si>
  <si>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</si>
  <si>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</si>
  <si>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</si>
  <si>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</si>
  <si>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</si>
  <si>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</si>
  <si>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</si>
  <si>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</si>
  <si>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</si>
  <si>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</si>
  <si>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</si>
  <si>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</si>
  <si>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</si>
  <si>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</si>
  <si>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</si>
  <si>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</si>
  <si>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</si>
  <si>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</si>
  <si>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</si>
  <si>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</si>
  <si>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</si>
  <si>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</si>
  <si>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</si>
  <si>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</si>
  <si>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</si>
  <si>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</si>
  <si>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</si>
  <si>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</si>
  <si>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</si>
  <si>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</si>
  <si>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</si>
  <si>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</si>
  <si>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</si>
  <si>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</si>
  <si>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</si>
  <si>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</si>
  <si>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</si>
  <si>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</si>
  <si>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</si>
  <si>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</si>
  <si>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</si>
  <si>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</si>
  <si>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</si>
  <si>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</si>
  <si>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</si>
  <si>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</si>
  <si>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</si>
  <si>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</si>
  <si>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</si>
  <si>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</si>
  <si>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</si>
  <si>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</si>
  <si>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</si>
  <si>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</si>
  <si>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</si>
  <si>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</si>
  <si>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</si>
  <si>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</si>
  <si>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</si>
  <si>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</si>
  <si>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</si>
  <si>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</si>
  <si>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</si>
  <si>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</si>
  <si>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</si>
  <si>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</si>
  <si>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</si>
  <si>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</si>
  <si>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</si>
  <si>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</si>
  <si>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</si>
  <si>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</si>
  <si>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</si>
  <si>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</si>
  <si>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</si>
  <si>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</si>
  <si>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</si>
  <si>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</si>
  <si>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</si>
  <si>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</si>
  <si>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</si>
  <si>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</si>
  <si>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</si>
  <si>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</si>
  <si>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</si>
  <si>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</si>
  <si>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</si>
  <si>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</si>
  <si>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</si>
  <si>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</si>
  <si>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</si>
  <si>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</si>
  <si>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</si>
  <si>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</si>
  <si>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</si>
  <si>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</si>
  <si>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</si>
  <si>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</si>
  <si>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</si>
  <si>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</si>
  <si>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</si>
  <si>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</si>
  <si>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</si>
  <si>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</si>
  <si>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</si>
  <si>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</si>
  <si>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</si>
  <si>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</si>
  <si>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</si>
  <si>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</si>
  <si>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</si>
  <si>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</si>
  <si>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</si>
  <si>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</si>
  <si>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</si>
  <si>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</si>
  <si>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</si>
  <si>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</si>
  <si>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</si>
  <si>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</si>
  <si>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</si>
  <si>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</si>
  <si>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</si>
  <si>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</si>
  <si>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</si>
  <si>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</si>
  <si>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</si>
  <si>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</si>
  <si>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</si>
  <si>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</si>
  <si>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</si>
  <si>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</si>
  <si>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</si>
  <si>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</si>
  <si>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</si>
  <si>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</si>
  <si>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</si>
  <si>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</si>
  <si>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</si>
  <si>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</si>
  <si>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</si>
  <si>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</si>
  <si>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</si>
  <si>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</si>
  <si>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</si>
  <si>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</si>
  <si>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</si>
  <si>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</si>
  <si>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</si>
  <si>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</si>
  <si>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</si>
  <si>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</si>
  <si>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</si>
  <si>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</si>
  <si>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</si>
  <si>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</si>
  <si>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</si>
  <si>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</si>
  <si>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</si>
  <si>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</si>
  <si>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</si>
  <si>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</si>
  <si>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</si>
  <si>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</si>
  <si>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</si>
  <si>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</si>
  <si>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</si>
  <si>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</si>
  <si>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</si>
  <si>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</si>
  <si>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</si>
  <si>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</si>
  <si>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</si>
  <si>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</si>
  <si>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</si>
  <si>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</si>
  <si>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</si>
  <si>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</si>
  <si>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</si>
  <si>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</si>
  <si>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</si>
  <si>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</si>
  <si>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</si>
  <si>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</si>
  <si>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</si>
  <si>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</si>
  <si>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</si>
  <si>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</si>
  <si>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</si>
  <si>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</si>
  <si>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</si>
  <si>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</si>
  <si>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</si>
  <si>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</si>
  <si>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</si>
  <si>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</si>
  <si>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</si>
  <si>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</si>
  <si>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</si>
  <si>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</si>
  <si>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</si>
  <si>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</si>
  <si>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</si>
  <si>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</si>
  <si>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</si>
  <si>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</si>
  <si>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</si>
  <si>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</si>
  <si>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</si>
  <si>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</si>
  <si>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</si>
  <si>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</si>
  <si>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</si>
  <si>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</si>
  <si>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</si>
  <si>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</si>
  <si>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</si>
  <si>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</si>
  <si>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</si>
  <si>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</si>
  <si>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</si>
  <si>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</si>
  <si>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</si>
  <si>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</si>
  <si>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</si>
  <si>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</si>
  <si>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</si>
  <si>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</si>
  <si>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</si>
  <si>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</si>
  <si>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</si>
  <si>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</si>
  <si>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</si>
  <si>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</si>
  <si>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</si>
  <si>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</si>
  <si>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</si>
  <si>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</si>
  <si>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</si>
  <si>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</si>
  <si>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</si>
  <si>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</si>
  <si>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</si>
  <si>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</si>
  <si>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</si>
  <si>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</si>
  <si>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</si>
  <si>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</si>
  <si>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</si>
  <si>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</si>
  <si>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</si>
  <si>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</si>
  <si>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</si>
  <si>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</si>
  <si>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</si>
  <si>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</si>
  <si>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</si>
  <si>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</si>
  <si>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</si>
  <si>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</si>
  <si>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</si>
  <si>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</si>
  <si>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</si>
  <si>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</si>
  <si>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</si>
  <si>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</si>
  <si>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</si>
  <si>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</si>
  <si>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</si>
  <si>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</si>
  <si>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</si>
  <si>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</si>
  <si>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</si>
  <si>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</si>
  <si>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</si>
  <si>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</si>
  <si>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</si>
  <si>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</si>
  <si>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</si>
  <si>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</si>
  <si>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</si>
  <si>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</si>
  <si>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</si>
  <si>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</si>
  <si>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</si>
  <si>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</si>
  <si>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</si>
  <si>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</si>
  <si>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</si>
  <si>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</si>
  <si>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</si>
  <si>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</si>
  <si>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</si>
  <si>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</si>
  <si>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</si>
  <si>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</si>
  <si>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</si>
  <si>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</si>
  <si>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</si>
  <si>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</si>
  <si>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</si>
  <si>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</si>
  <si>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</si>
  <si>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</si>
  <si>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</si>
  <si>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</si>
  <si>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</si>
  <si>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</si>
  <si>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</si>
  <si>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</si>
  <si>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</si>
  <si>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</si>
  <si>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</si>
  <si>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</si>
  <si>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</si>
  <si>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</si>
  <si>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</si>
  <si>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</si>
  <si>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</si>
  <si>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</si>
  <si>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</si>
  <si>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</si>
  <si>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</si>
  <si>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</si>
  <si>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</si>
  <si>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</si>
  <si>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</si>
  <si>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</si>
  <si>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</si>
  <si>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</si>
  <si>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</si>
  <si>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</si>
  <si>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</si>
  <si>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</si>
  <si>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</si>
  <si>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</si>
  <si>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</si>
  <si>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</si>
  <si>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</si>
  <si>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</si>
  <si>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</si>
  <si>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</si>
  <si>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</si>
  <si>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</si>
  <si>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</si>
  <si>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</si>
  <si>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</si>
  <si>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</si>
  <si>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</si>
  <si>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</si>
  <si>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</si>
  <si>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</si>
  <si>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</si>
  <si>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</si>
  <si>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</si>
  <si>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</si>
  <si>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</si>
  <si>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</si>
  <si>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</si>
  <si>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</si>
  <si>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</si>
  <si>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</si>
  <si>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</si>
  <si>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</si>
  <si>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</si>
  <si>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</si>
  <si>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</si>
  <si>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</si>
  <si>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</si>
  <si>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</si>
  <si>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</si>
  <si>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</si>
  <si>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</si>
  <si>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</si>
  <si>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</si>
  <si>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</si>
  <si>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</si>
  <si>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</si>
  <si>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</si>
  <si>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</si>
  <si>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</si>
  <si>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</si>
  <si>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</si>
  <si>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</si>
  <si>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</si>
  <si>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</si>
  <si>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</si>
  <si>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</si>
  <si>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</si>
  <si>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</si>
  <si>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</si>
  <si>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</si>
  <si>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</si>
  <si>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</si>
  <si>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</si>
  <si>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</si>
  <si>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</si>
  <si>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</si>
  <si>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</si>
  <si>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</si>
  <si>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</si>
  <si>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</si>
  <si>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</si>
  <si>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</si>
  <si>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</si>
  <si>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</si>
  <si>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</si>
  <si>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</si>
  <si>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</si>
  <si>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</si>
  <si>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</si>
  <si>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</si>
  <si>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</si>
  <si>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</si>
  <si>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</si>
  <si>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</si>
  <si>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</si>
  <si>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</si>
  <si>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</si>
  <si>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</si>
  <si>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</si>
  <si>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</si>
  <si>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</si>
  <si>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</si>
  <si>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</si>
  <si>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</si>
  <si>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</si>
  <si>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</si>
  <si>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</si>
  <si>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</si>
  <si>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</si>
  <si>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</si>
  <si>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</si>
  <si>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</si>
  <si>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</si>
  <si>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</si>
  <si>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</si>
  <si>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</si>
  <si>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</si>
  <si>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</si>
  <si>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</si>
  <si>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</si>
  <si>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</si>
  <si>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</si>
  <si>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</si>
  <si>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</si>
  <si>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</si>
  <si>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</si>
  <si>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</si>
  <si>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</si>
  <si>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</si>
  <si>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</si>
  <si>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</si>
  <si>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</si>
  <si>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</si>
  <si>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</si>
  <si>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</si>
  <si>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</si>
  <si>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</si>
  <si>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</si>
  <si>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</si>
  <si>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</si>
  <si>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</si>
  <si>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</si>
  <si>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</si>
  <si>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</si>
  <si>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</si>
  <si>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</si>
  <si>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</si>
  <si>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</si>
  <si>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</si>
  <si>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</si>
  <si>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</si>
  <si>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</si>
  <si>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</si>
  <si>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</si>
  <si>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</si>
  <si>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</si>
  <si>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</si>
  <si>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</si>
  <si>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</si>
  <si>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</si>
  <si>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</si>
  <si>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</si>
  <si>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</si>
  <si>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</si>
  <si>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</si>
  <si>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</si>
  <si>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</si>
  <si>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</si>
  <si>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</si>
  <si>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</si>
  <si>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</si>
  <si>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</si>
  <si>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</si>
  <si>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</si>
  <si>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</si>
  <si>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</si>
  <si>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</si>
  <si>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</si>
  <si>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</si>
  <si>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</si>
  <si>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</si>
  <si>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</si>
  <si>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</si>
  <si>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</si>
  <si>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</si>
  <si>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</si>
  <si>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</si>
  <si>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</si>
  <si>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</si>
  <si>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</si>
  <si>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</si>
  <si>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</si>
  <si>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</si>
  <si>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</si>
  <si>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</si>
  <si>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</si>
  <si>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</si>
  <si>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</si>
  <si>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</si>
  <si>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</si>
  <si>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</si>
  <si>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</si>
  <si>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</si>
  <si>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</si>
  <si>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</si>
  <si>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</si>
  <si>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</si>
  <si>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</si>
  <si>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</si>
  <si>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</si>
  <si>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</si>
  <si>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</si>
  <si>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</si>
  <si>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</si>
  <si>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</si>
  <si>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</si>
  <si>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</si>
  <si>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</si>
  <si>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</si>
  <si>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</si>
  <si>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</si>
  <si>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</si>
  <si>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</si>
  <si>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</si>
  <si>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</si>
  <si>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</si>
  <si>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</si>
  <si>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</si>
  <si>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</si>
  <si>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</si>
  <si>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</si>
  <si>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</si>
  <si>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</si>
  <si>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</si>
  <si>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</si>
  <si>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</si>
  <si>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</si>
  <si>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</si>
  <si>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</si>
  <si>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</si>
  <si>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</si>
  <si>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</si>
  <si>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</si>
  <si>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</si>
  <si>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</si>
  <si>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</si>
  <si>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</si>
  <si>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</si>
  <si>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</si>
  <si>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</si>
  <si>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</si>
  <si>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</si>
  <si>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</si>
  <si>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</si>
  <si>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</si>
  <si>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</si>
  <si>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</si>
  <si>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</si>
  <si>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</si>
  <si>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</si>
  <si>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</si>
  <si>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</si>
  <si>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</si>
  <si>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</si>
  <si>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</si>
  <si>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</si>
  <si>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</si>
  <si>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</si>
  <si>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</si>
  <si>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</si>
  <si>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</si>
  <si>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</si>
  <si>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</si>
  <si>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</si>
  <si>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</si>
  <si>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</si>
  <si>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</si>
  <si>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</si>
  <si>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</si>
  <si>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</si>
  <si>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</si>
  <si>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</si>
  <si>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</si>
  <si>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</si>
  <si>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</si>
  <si>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</si>
  <si>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</si>
  <si>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</si>
  <si>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</si>
  <si>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</si>
  <si>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</si>
  <si>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</si>
  <si>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</si>
  <si>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</si>
  <si>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</si>
  <si>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</si>
  <si>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</si>
  <si>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</si>
  <si>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</si>
  <si>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</si>
  <si>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</si>
  <si>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</si>
  <si>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</si>
  <si>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</si>
  <si>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</si>
  <si>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</si>
  <si>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</si>
  <si>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</si>
  <si>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</si>
  <si>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</si>
  <si>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</si>
  <si>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</si>
  <si>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</si>
  <si>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</si>
  <si>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</si>
  <si>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</si>
  <si>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</si>
  <si>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</si>
  <si>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</si>
  <si>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</si>
  <si>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</si>
  <si>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</si>
  <si>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</si>
  <si>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</si>
  <si>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</si>
  <si>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</si>
  <si>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</si>
  <si>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</si>
  <si>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</si>
  <si>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</si>
  <si>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</si>
  <si>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</si>
  <si>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</si>
  <si>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</si>
  <si>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</si>
  <si>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</si>
  <si>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</si>
  <si>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</si>
  <si>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</si>
  <si>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</si>
  <si>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</si>
  <si>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</si>
  <si>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</si>
  <si>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</si>
  <si>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</si>
  <si>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</si>
  <si>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</si>
  <si>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</si>
  <si>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</si>
  <si>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</si>
  <si>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</si>
  <si>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</si>
  <si>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</si>
  <si>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</si>
  <si>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</si>
  <si>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</si>
  <si>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</si>
  <si>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</si>
  <si>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</si>
  <si>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</si>
  <si>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</si>
  <si>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</si>
  <si>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</si>
  <si>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</si>
  <si>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</si>
  <si>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</si>
  <si>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</si>
  <si>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</si>
  <si>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</si>
  <si>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</si>
  <si>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</si>
  <si>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</si>
  <si>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</si>
  <si>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</si>
  <si>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</si>
  <si>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</si>
  <si>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</si>
  <si>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</si>
  <si>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</si>
  <si>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</si>
  <si>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</si>
  <si>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</si>
  <si>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</si>
  <si>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</si>
  <si>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</si>
  <si>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</si>
  <si>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</si>
  <si>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</si>
  <si>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</si>
  <si>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</si>
  <si>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</si>
  <si>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</si>
  <si>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</si>
  <si>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</si>
  <si>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</si>
  <si>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</si>
  <si>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</si>
  <si>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</si>
  <si>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</si>
  <si>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</si>
  <si>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</si>
  <si>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</si>
  <si>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</si>
  <si>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</si>
  <si>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</si>
  <si>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</si>
  <si>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</si>
  <si>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</si>
  <si>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</si>
  <si>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</si>
  <si>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</si>
  <si>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</si>
  <si>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</si>
  <si>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</si>
  <si>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</si>
  <si>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</si>
  <si>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</si>
  <si>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</si>
  <si>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</si>
  <si>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</si>
  <si>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</si>
  <si>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</si>
  <si>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</si>
  <si>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</si>
  <si>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</si>
  <si>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</si>
  <si>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</si>
  <si>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</si>
  <si>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</si>
  <si>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</si>
  <si>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</si>
  <si>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</si>
  <si>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</si>
  <si>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</si>
  <si>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</si>
  <si>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</si>
  <si>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</si>
  <si>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</si>
  <si>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</si>
  <si>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</si>
  <si>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</si>
  <si>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</si>
  <si>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</si>
  <si>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</si>
  <si>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</si>
  <si>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</si>
  <si>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</si>
  <si>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</si>
  <si>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</si>
  <si>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</si>
  <si>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</si>
  <si>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</si>
  <si>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</si>
  <si>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</si>
  <si>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</si>
  <si>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</si>
  <si>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</si>
  <si>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</si>
  <si>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</si>
  <si>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</si>
  <si>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</si>
  <si>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</si>
  <si>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</si>
  <si>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</si>
  <si>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</si>
  <si>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</si>
  <si>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</si>
  <si>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</si>
  <si>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</si>
  <si>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</si>
  <si>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</si>
  <si>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</si>
  <si>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</si>
  <si>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</si>
  <si>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</si>
  <si>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</si>
  <si>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</si>
  <si>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</si>
  <si>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</si>
  <si>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</si>
  <si>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</si>
  <si>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</si>
  <si>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</si>
  <si>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</si>
  <si>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</si>
  <si>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</si>
  <si>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</si>
  <si>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</si>
  <si>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</si>
  <si>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</si>
  <si>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</si>
  <si>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</si>
  <si>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</si>
  <si>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</si>
  <si>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</si>
  <si>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</si>
  <si>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</si>
  <si>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</si>
  <si>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</si>
  <si>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</si>
  <si>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</si>
  <si>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</si>
  <si>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</si>
  <si>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</si>
  <si>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</si>
  <si>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</si>
  <si>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</si>
  <si>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</si>
  <si>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</si>
  <si>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</si>
  <si>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</si>
  <si>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</si>
  <si>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</si>
  <si>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</si>
  <si>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</si>
  <si>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</si>
  <si>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</si>
  <si>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</si>
  <si>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</si>
  <si>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</si>
  <si>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</si>
  <si>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</si>
  <si>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</si>
  <si>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</si>
  <si>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</si>
  <si>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</si>
  <si>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</si>
  <si>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</si>
  <si>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</si>
  <si>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</si>
  <si>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</si>
  <si>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</si>
  <si>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</si>
  <si>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</si>
  <si>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</si>
  <si>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</si>
  <si>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</si>
  <si>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</si>
  <si>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</si>
  <si>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</si>
  <si>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</si>
  <si>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</si>
  <si>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</si>
  <si>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</si>
  <si>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</si>
  <si>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</si>
  <si>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</si>
  <si>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</si>
  <si>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</si>
  <si>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</si>
  <si>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</si>
  <si>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</si>
  <si>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</si>
  <si>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</si>
  <si>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</si>
  <si>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</si>
  <si>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</si>
  <si>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</si>
  <si>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</si>
  <si>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</si>
  <si>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</si>
  <si>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</si>
  <si>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</si>
  <si>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</si>
  <si>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</si>
  <si>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</si>
  <si>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</si>
  <si>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</si>
  <si>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</si>
  <si>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</si>
  <si>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</si>
  <si>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</si>
  <si>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</si>
  <si>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</si>
  <si>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</si>
  <si>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</si>
  <si>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</si>
  <si>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</si>
  <si>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</si>
  <si>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</si>
  <si>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</si>
  <si>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</si>
  <si>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</si>
  <si>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</si>
  <si>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</si>
  <si>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</si>
  <si>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</si>
  <si>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</si>
  <si>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</si>
  <si>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</si>
  <si>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</si>
  <si>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</si>
  <si>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</si>
  <si>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</si>
  <si>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</si>
  <si>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</si>
  <si>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</si>
  <si>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</si>
  <si>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</si>
  <si>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</si>
  <si>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</si>
  <si>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</si>
  <si>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</si>
  <si>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</si>
  <si>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</si>
  <si>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</si>
  <si>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</si>
  <si>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</si>
  <si>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</si>
  <si>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</si>
  <si>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</si>
  <si>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</si>
  <si>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</si>
  <si>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</si>
  <si>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</si>
  <si>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</si>
  <si>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</si>
  <si>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</si>
  <si>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</si>
  <si>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</si>
  <si>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</si>
  <si>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</si>
  <si>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</si>
  <si>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</si>
  <si>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</si>
  <si>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</si>
  <si>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</si>
  <si>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</si>
  <si>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</si>
  <si>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</si>
  <si>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</si>
  <si>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</si>
  <si>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</si>
  <si>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</si>
  <si>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</si>
  <si>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</si>
  <si>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</si>
  <si>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</si>
  <si>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</si>
  <si>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</si>
  <si>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</si>
  <si>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</si>
  <si>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</si>
  <si>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</si>
  <si>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</si>
  <si>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</si>
  <si>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</si>
  <si>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</si>
  <si>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</si>
  <si>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</si>
  <si>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</si>
  <si>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</si>
  <si>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</si>
  <si>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</si>
  <si>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</si>
  <si>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</si>
  <si>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</si>
  <si>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</si>
  <si>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</si>
  <si>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</si>
  <si>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</si>
  <si>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</si>
  <si>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</si>
  <si>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</si>
  <si>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</si>
  <si>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</si>
  <si>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</si>
  <si>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</si>
  <si>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</si>
  <si>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</si>
  <si>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</si>
  <si>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</si>
  <si>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</si>
  <si>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</si>
  <si>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</si>
  <si>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</si>
  <si>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</si>
  <si>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</si>
  <si>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</si>
  <si>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</si>
  <si>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</si>
  <si>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</si>
  <si>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</si>
  <si>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</si>
  <si>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</si>
  <si>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</si>
  <si>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</si>
  <si>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</si>
  <si>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</si>
  <si>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</si>
  <si>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</si>
  <si>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</si>
  <si>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</si>
  <si>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</si>
  <si>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</si>
  <si>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</si>
  <si>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</si>
  <si>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</si>
  <si>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</si>
  <si>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</si>
  <si>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</si>
  <si>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</si>
  <si>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</si>
  <si>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</si>
  <si>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</si>
  <si>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</si>
  <si>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</si>
  <si>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</si>
  <si>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</si>
  <si>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</si>
  <si>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</si>
  <si>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</si>
  <si>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</si>
  <si>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</si>
  <si>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</si>
  <si>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</si>
  <si>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</si>
  <si>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</si>
  <si>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</si>
  <si>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</si>
  <si>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</si>
  <si>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</si>
  <si>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</si>
  <si>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</si>
  <si>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</si>
  <si>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</si>
  <si>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</si>
  <si>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</si>
  <si>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</si>
  <si>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</si>
  <si>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</si>
  <si>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</si>
  <si>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</si>
  <si>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</si>
  <si>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</si>
  <si>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</si>
  <si>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</si>
  <si>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</si>
  <si>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</si>
  <si>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</si>
  <si>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</si>
  <si>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</si>
  <si>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</si>
  <si>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</si>
  <si>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</si>
  <si>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</si>
  <si>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</si>
  <si>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</si>
  <si>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</si>
  <si>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</si>
  <si>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</si>
  <si>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</si>
  <si>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</si>
  <si>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</si>
  <si>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</si>
  <si>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</si>
  <si>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</si>
  <si>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</si>
  <si>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</si>
  <si>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</si>
  <si>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</si>
  <si>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</si>
  <si>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</si>
  <si>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</si>
  <si>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</si>
  <si>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</si>
  <si>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</si>
  <si>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</si>
  <si>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</si>
  <si>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</si>
  <si>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</si>
  <si>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</si>
  <si>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</si>
  <si>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</si>
  <si>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</si>
  <si>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</si>
  <si>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</si>
  <si>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</si>
  <si>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</si>
  <si>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</si>
  <si>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</si>
  <si>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</si>
  <si>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</si>
  <si>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</si>
  <si>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</si>
  <si>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</si>
  <si>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</si>
  <si>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</si>
  <si>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</si>
  <si>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</si>
  <si>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</si>
  <si>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</si>
  <si>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</si>
  <si>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</si>
  <si>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</si>
  <si>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</si>
  <si>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</si>
  <si>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</si>
  <si>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</si>
  <si>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</si>
  <si>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</si>
  <si>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</si>
  <si>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</si>
  <si>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</si>
  <si>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</si>
  <si>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</si>
  <si>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</si>
  <si>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</si>
  <si>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</si>
  <si>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</si>
  <si>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</si>
  <si>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</si>
  <si>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</si>
  <si>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</si>
  <si>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</si>
  <si>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</si>
  <si>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</si>
  <si>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</si>
  <si>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</si>
  <si>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</si>
  <si>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</si>
  <si>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</si>
  <si>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</si>
  <si>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</si>
  <si>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</si>
  <si>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</si>
  <si>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</si>
  <si>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</si>
  <si>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</si>
  <si>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</si>
  <si>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</si>
  <si>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</si>
  <si>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</si>
  <si>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</si>
  <si>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</si>
  <si>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</si>
  <si>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</si>
  <si>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</si>
  <si>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</si>
  <si>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</si>
  <si>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</si>
  <si>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</si>
  <si>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</si>
  <si>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</si>
  <si>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</si>
  <si>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</si>
  <si>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</si>
  <si>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</si>
  <si>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</si>
  <si>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</si>
  <si>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</si>
  <si>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</si>
  <si>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</si>
  <si>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</si>
  <si>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</si>
  <si>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</si>
  <si>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</si>
  <si>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</si>
  <si>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</si>
  <si>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</si>
  <si>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</si>
  <si>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</si>
  <si>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</si>
  <si>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</si>
  <si>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</si>
  <si>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</si>
  <si>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</si>
  <si>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</si>
  <si>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</si>
  <si>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</si>
  <si>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</si>
  <si>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</si>
  <si>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</si>
  <si>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</si>
  <si>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</si>
  <si>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</si>
  <si>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</si>
  <si>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</si>
  <si>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</si>
  <si>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</si>
  <si>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</si>
  <si>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</si>
  <si>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</si>
  <si>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</si>
  <si>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</si>
  <si>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</si>
  <si>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</si>
  <si>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</si>
  <si>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</si>
  <si>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</si>
  <si>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</si>
  <si>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</si>
  <si>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</si>
  <si>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</si>
  <si>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</si>
  <si>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</si>
  <si>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</si>
  <si>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</si>
  <si>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</si>
  <si>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</si>
  <si>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</si>
  <si>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</si>
  <si>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</si>
  <si>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</si>
  <si>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</si>
  <si>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</si>
  <si>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</si>
  <si>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</si>
  <si>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</si>
  <si>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</si>
  <si>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</si>
  <si>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</si>
  <si>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</si>
  <si>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</si>
  <si>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</si>
  <si>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</si>
  <si>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</si>
  <si>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</si>
  <si>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</si>
  <si>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</si>
  <si>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</si>
  <si>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</si>
  <si>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</si>
  <si>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</si>
  <si>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</si>
  <si>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</si>
  <si>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</si>
  <si>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</si>
  <si>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</si>
  <si>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</si>
  <si>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</si>
  <si>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</si>
  <si>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</si>
  <si>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</si>
  <si>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</si>
  <si>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</si>
  <si>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</si>
  <si>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</si>
  <si>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</si>
  <si>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</si>
  <si>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</si>
  <si>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</si>
  <si>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</si>
  <si>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</si>
  <si>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</si>
  <si>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</si>
  <si>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</si>
  <si>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</si>
  <si>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</si>
  <si>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</si>
  <si>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</si>
  <si>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</si>
  <si>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</si>
  <si>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</si>
  <si>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</si>
  <si>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</si>
  <si>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</si>
  <si>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</si>
  <si>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</si>
  <si>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</si>
  <si>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</si>
  <si>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</si>
  <si>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</si>
  <si>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</si>
  <si>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</si>
  <si>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</si>
  <si>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</si>
  <si>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</si>
  <si>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</si>
  <si>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</si>
  <si>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</si>
  <si>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</si>
  <si>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</si>
  <si>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</si>
  <si>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</si>
  <si>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</si>
  <si>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</si>
  <si>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</si>
  <si>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</si>
  <si>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</si>
  <si>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</si>
  <si>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</si>
  <si>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</si>
  <si>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</si>
  <si>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</si>
  <si>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</si>
  <si>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</si>
  <si>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</si>
  <si>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</si>
  <si>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</si>
  <si>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</si>
  <si>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</si>
  <si>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</si>
  <si>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</si>
  <si>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</si>
  <si>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</si>
  <si>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</si>
  <si>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</si>
  <si>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</si>
  <si>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</si>
  <si>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</si>
  <si>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</si>
  <si>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</si>
  <si>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</si>
  <si>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</si>
  <si>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</si>
  <si>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</si>
  <si>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</si>
  <si>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</si>
  <si>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</si>
  <si>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</si>
  <si>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</si>
  <si>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</si>
  <si>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</si>
  <si>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</si>
  <si>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</si>
  <si>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</si>
  <si>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</si>
  <si>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</si>
  <si>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</si>
  <si>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</si>
  <si>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</si>
  <si>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</si>
  <si>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</si>
  <si>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</si>
  <si>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</si>
  <si>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</si>
  <si>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</si>
  <si>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</si>
  <si>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</si>
  <si>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</si>
  <si>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</si>
  <si>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</si>
  <si>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</si>
  <si>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</si>
  <si>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</si>
  <si>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</si>
  <si>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</si>
  <si>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</si>
  <si>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</si>
  <si>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</si>
  <si>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</si>
  <si>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</si>
  <si>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</si>
  <si>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</si>
  <si>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</si>
  <si>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</si>
  <si>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</si>
  <si>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</si>
  <si>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</si>
  <si>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</si>
  <si>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</si>
  <si>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</si>
  <si>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</si>
  <si>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</si>
  <si>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</si>
  <si>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</si>
  <si>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</si>
  <si>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</si>
  <si>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</si>
  <si>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</si>
  <si>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</si>
  <si>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</si>
  <si>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</si>
  <si>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</si>
  <si>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</si>
  <si>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</si>
  <si>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</si>
  <si>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</si>
  <si>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</si>
  <si>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</si>
  <si>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</si>
  <si>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</si>
  <si>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</si>
  <si>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</si>
  <si>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</si>
  <si>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</si>
  <si>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</si>
  <si>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</si>
  <si>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</si>
  <si>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</si>
  <si>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</si>
  <si>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</si>
  <si>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</si>
  <si>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</si>
  <si>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</si>
  <si>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</si>
  <si>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</si>
  <si>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</si>
  <si>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</si>
  <si>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</si>
  <si>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</si>
  <si>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</si>
  <si>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</si>
  <si>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</si>
  <si>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</si>
  <si>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</si>
  <si>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</si>
  <si>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</si>
  <si>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</si>
  <si>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</si>
  <si>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</si>
  <si>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</si>
  <si>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</si>
  <si>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</si>
  <si>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</si>
  <si>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</si>
  <si>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</si>
  <si>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</si>
  <si>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</si>
  <si>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</si>
  <si>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</si>
  <si>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</si>
  <si>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</si>
  <si>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</si>
  <si>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</si>
  <si>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</si>
  <si>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</si>
  <si>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</si>
  <si>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</si>
  <si>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</si>
  <si>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</si>
  <si>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</si>
  <si>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</si>
  <si>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</si>
  <si>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</si>
  <si>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</si>
  <si>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</si>
  <si>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</si>
  <si>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</si>
  <si>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</si>
  <si>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</si>
  <si>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</si>
  <si>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</si>
  <si>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</si>
  <si>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</si>
  <si>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</si>
  <si>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</si>
  <si>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</si>
  <si>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</si>
  <si>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</si>
  <si>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</si>
  <si>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</si>
  <si>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</si>
  <si>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</si>
  <si>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</si>
  <si>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</si>
  <si>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</si>
  <si>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</si>
  <si>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</si>
  <si>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</si>
  <si>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</si>
  <si>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</si>
  <si>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</si>
  <si>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</si>
  <si>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</si>
  <si>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</si>
  <si>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</si>
  <si>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</si>
  <si>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</si>
  <si>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</si>
  <si>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</si>
  <si>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</si>
  <si>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</si>
  <si>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</si>
  <si>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</si>
  <si>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</si>
  <si>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</si>
  <si>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</si>
  <si>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</si>
  <si>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</si>
  <si>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</si>
  <si>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</si>
  <si>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</si>
  <si>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</si>
  <si>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</si>
  <si>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</si>
  <si>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</si>
  <si>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</si>
  <si>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</si>
  <si>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</si>
  <si>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</si>
  <si>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</si>
  <si>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</si>
  <si>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</si>
  <si>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</si>
  <si>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</si>
  <si>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</si>
  <si>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</si>
  <si>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</si>
  <si>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</si>
  <si>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</si>
  <si>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</si>
  <si>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</si>
  <si>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</si>
  <si>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</si>
  <si>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</si>
  <si>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</si>
  <si>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</si>
  <si>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</si>
  <si>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</si>
  <si>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</si>
  <si>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</si>
  <si>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</si>
  <si>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</si>
  <si>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</si>
  <si>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</si>
  <si>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</si>
  <si>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</si>
  <si>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</si>
  <si>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</si>
  <si>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</si>
  <si>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</si>
  <si>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</si>
  <si>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</si>
  <si>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</si>
  <si>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</si>
  <si>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</si>
  <si>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</si>
  <si>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</si>
  <si>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</si>
  <si>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</si>
  <si>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</si>
  <si>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</si>
  <si>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</si>
  <si>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</si>
  <si>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</si>
  <si>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</si>
  <si>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</si>
  <si>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</si>
  <si>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</si>
  <si>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</si>
  <si>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</si>
  <si>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</si>
  <si>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</si>
  <si>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</si>
  <si>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</si>
  <si>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</si>
  <si>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</si>
  <si>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</si>
  <si>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</si>
  <si>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</si>
  <si>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</si>
  <si>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</si>
  <si>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</si>
  <si>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</si>
  <si>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</si>
  <si>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</si>
  <si>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</si>
  <si>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</si>
  <si>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</si>
  <si>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</si>
  <si>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</si>
  <si>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</si>
  <si>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</si>
  <si>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</si>
  <si>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</si>
  <si>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</si>
  <si>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</si>
  <si>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</si>
  <si>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</si>
  <si>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</si>
  <si>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</si>
  <si>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</si>
  <si>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</si>
  <si>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</si>
  <si>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</si>
  <si>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</si>
  <si>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</si>
  <si>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</si>
  <si>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</si>
  <si>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</si>
  <si>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</si>
  <si>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</si>
  <si>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</si>
  <si>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</si>
  <si>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</si>
  <si>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</si>
  <si>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</si>
  <si>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</si>
  <si>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</si>
  <si>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</si>
  <si>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</si>
  <si>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</si>
  <si>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</si>
  <si>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</si>
  <si>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</si>
  <si>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</si>
  <si>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</si>
  <si>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</si>
  <si>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</si>
  <si>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</si>
  <si>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</si>
  <si>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</si>
  <si>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</si>
  <si>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</si>
  <si>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</si>
  <si>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</si>
  <si>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</si>
  <si>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</si>
  <si>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</si>
  <si>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</si>
  <si>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</si>
  <si>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</si>
  <si>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</si>
  <si>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</si>
  <si>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</si>
  <si>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</si>
  <si>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</si>
  <si>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</si>
  <si>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</si>
  <si>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</si>
  <si>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</si>
  <si>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</si>
  <si>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</si>
  <si>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</si>
  <si>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</si>
  <si>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</si>
  <si>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</si>
  <si>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</si>
  <si>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</si>
  <si>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</si>
  <si>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</si>
  <si>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</si>
  <si>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</si>
  <si>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</si>
  <si>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</si>
  <si>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</si>
  <si>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</si>
  <si>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</si>
  <si>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</si>
  <si>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</si>
  <si>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</si>
  <si>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</si>
  <si>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</si>
  <si>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</si>
  <si>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</si>
  <si>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</si>
  <si>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</si>
  <si>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</si>
  <si>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</si>
  <si>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</si>
  <si>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</si>
  <si>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</si>
  <si>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</si>
  <si>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</si>
  <si>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</si>
  <si>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</si>
  <si>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</si>
  <si>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</si>
  <si>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</si>
  <si>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</si>
  <si>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</si>
  <si>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</si>
  <si>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</si>
  <si>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</si>
  <si>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</si>
  <si>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</si>
  <si>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</si>
  <si>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</si>
  <si>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</si>
  <si>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</si>
  <si>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</si>
  <si>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</si>
  <si>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</si>
  <si>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</si>
  <si>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</si>
  <si>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</si>
  <si>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</si>
  <si>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</si>
  <si>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</si>
  <si>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</si>
  <si>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</si>
  <si>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</si>
  <si>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</si>
  <si>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</si>
  <si>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</si>
  <si>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</si>
  <si>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</si>
  <si>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</si>
  <si>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</si>
  <si>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</si>
  <si>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</si>
  <si>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</si>
  <si>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</si>
  <si>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</si>
  <si>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</si>
  <si>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</si>
  <si>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</si>
  <si>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</si>
  <si>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</si>
  <si>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</si>
  <si>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</si>
  <si>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</si>
  <si>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</si>
  <si>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</si>
  <si>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</si>
  <si>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</si>
  <si>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</si>
  <si>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</si>
  <si>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</si>
  <si>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</si>
  <si>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</si>
  <si>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</si>
  <si>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</si>
  <si>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</si>
  <si>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</si>
  <si>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</si>
  <si>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</si>
  <si>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</si>
  <si>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</si>
  <si>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</si>
  <si>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</si>
  <si>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</si>
  <si>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</si>
  <si>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</si>
  <si>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</si>
  <si>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</si>
  <si>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</si>
  <si>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</si>
  <si>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</si>
  <si>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</si>
  <si>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</si>
  <si>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</si>
  <si>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</si>
  <si>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</si>
  <si>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</si>
  <si>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</si>
  <si>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</si>
  <si>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</si>
  <si>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</si>
  <si>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</si>
  <si>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</si>
  <si>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</si>
  <si>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</si>
  <si>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</si>
  <si>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</si>
  <si>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</si>
  <si>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</si>
  <si>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</si>
  <si>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</si>
  <si>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</si>
  <si>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</si>
  <si>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</si>
  <si>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</si>
  <si>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</si>
  <si>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</si>
  <si>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</si>
  <si>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</si>
  <si>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</si>
  <si>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</si>
  <si>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</si>
  <si>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</si>
  <si>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</si>
  <si>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</si>
  <si>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</si>
  <si>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</si>
  <si>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</si>
  <si>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</si>
  <si>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</si>
  <si>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</si>
  <si>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</si>
  <si>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</si>
  <si>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</si>
  <si>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</si>
  <si>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</si>
  <si>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</si>
  <si>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</si>
  <si>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</si>
  <si>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</si>
  <si>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</si>
  <si>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</si>
  <si>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</si>
  <si>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</si>
  <si>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</si>
  <si>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</si>
  <si>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</si>
  <si>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</si>
  <si>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</si>
  <si>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</si>
  <si>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</si>
  <si>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</si>
  <si>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</si>
  <si>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</si>
  <si>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</si>
  <si>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</si>
  <si>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</si>
  <si>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</si>
  <si>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</si>
  <si>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</si>
  <si>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</si>
  <si>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</si>
  <si>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</si>
  <si>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</si>
  <si>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</si>
  <si>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</si>
  <si>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</si>
  <si>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</si>
  <si>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</si>
  <si>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</si>
  <si>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</si>
  <si>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</si>
  <si>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</si>
  <si>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</si>
  <si>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</si>
  <si>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</si>
  <si>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</si>
  <si>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</si>
  <si>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</si>
  <si>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</si>
  <si>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</si>
  <si>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</si>
  <si>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</si>
  <si>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</si>
  <si>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</si>
  <si>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</si>
  <si>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</si>
  <si>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</si>
  <si>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</si>
  <si>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</si>
  <si>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</si>
  <si>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</si>
  <si>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</si>
  <si>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</si>
  <si>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</si>
  <si>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</si>
  <si>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</si>
  <si>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</si>
  <si>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</si>
  <si>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</si>
  <si>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</si>
  <si>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</si>
  <si>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</si>
  <si>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</si>
  <si>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</si>
  <si>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</si>
  <si>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</si>
  <si>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</si>
  <si>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</si>
  <si>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</si>
  <si>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</si>
  <si>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</si>
  <si>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</si>
  <si>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</si>
  <si>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</si>
  <si>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</si>
  <si>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</si>
  <si>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</si>
  <si>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</si>
  <si>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</si>
  <si>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</si>
  <si>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</si>
  <si>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</si>
  <si>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</si>
  <si>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</si>
  <si>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</si>
  <si>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</si>
  <si>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</si>
  <si>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</si>
  <si>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</si>
  <si>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</si>
  <si>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</si>
  <si>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</si>
  <si>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</si>
  <si>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</si>
  <si>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</si>
  <si>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</si>
  <si>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</si>
  <si>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</si>
  <si>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</si>
  <si>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</si>
  <si>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</si>
  <si>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</si>
  <si>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</si>
  <si>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</si>
  <si>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</si>
  <si>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</si>
  <si>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</si>
  <si>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</si>
  <si>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</si>
  <si>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</si>
  <si>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</si>
  <si>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</si>
  <si>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</si>
  <si>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</si>
  <si>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</si>
  <si>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</si>
  <si>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</si>
  <si>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</si>
  <si>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</si>
  <si>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</si>
  <si>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</si>
  <si>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</si>
  <si>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</si>
  <si>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</si>
  <si>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</si>
  <si>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</si>
  <si>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</si>
  <si>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</si>
  <si>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</si>
  <si>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</si>
  <si>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</si>
  <si>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</si>
  <si>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</si>
  <si>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</si>
  <si>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</si>
  <si>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</si>
  <si>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</si>
  <si>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</si>
  <si>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</si>
  <si>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</si>
  <si>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</si>
  <si>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</si>
  <si>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</si>
  <si>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</si>
  <si>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</si>
  <si>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</si>
  <si>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</si>
  <si>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</si>
  <si>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</si>
  <si>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</si>
  <si>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</si>
  <si>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</si>
  <si>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</si>
  <si>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</si>
  <si>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</si>
  <si>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</si>
  <si>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</si>
  <si>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</si>
  <si>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</si>
  <si>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</si>
  <si>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</si>
  <si>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</si>
  <si>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</si>
  <si>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</si>
  <si>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</si>
  <si>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</si>
  <si>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</si>
  <si>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</si>
  <si>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</si>
  <si>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</si>
  <si>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</si>
  <si>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</si>
  <si>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</si>
  <si>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</si>
  <si>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</si>
  <si>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</si>
  <si>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</si>
  <si>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</si>
  <si>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</si>
  <si>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</si>
  <si>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</si>
  <si>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</si>
  <si>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</si>
  <si>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</si>
  <si>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</si>
  <si>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</si>
  <si>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</si>
  <si>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</si>
  <si>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</si>
  <si>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</si>
  <si>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</si>
  <si>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</si>
  <si>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</si>
  <si>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</si>
  <si>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</si>
  <si>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</si>
  <si>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</si>
  <si>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</si>
  <si>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</si>
  <si>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</si>
  <si>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</si>
  <si>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</si>
  <si>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</si>
  <si>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</si>
  <si>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</si>
  <si>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</si>
  <si>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</si>
  <si>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</si>
  <si>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</si>
  <si>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</si>
  <si>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</si>
  <si>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</si>
  <si>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</si>
  <si>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</si>
  <si>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</si>
  <si>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</si>
  <si>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</si>
  <si>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</si>
  <si>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</si>
  <si>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</si>
  <si>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</si>
  <si>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</si>
  <si>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</si>
  <si>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</si>
  <si>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</si>
  <si>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</si>
  <si>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</si>
  <si>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</si>
  <si>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</si>
  <si>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</si>
  <si>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</si>
  <si>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</si>
  <si>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</si>
  <si>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</si>
  <si>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</si>
  <si>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</si>
  <si>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</si>
  <si>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</si>
  <si>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</si>
  <si>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</si>
  <si>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</si>
  <si>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</si>
  <si>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</si>
  <si>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</si>
  <si>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</si>
  <si>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</si>
  <si>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</si>
  <si>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</si>
  <si>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</si>
  <si>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</si>
  <si>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</si>
  <si>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</si>
  <si>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</si>
  <si>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</si>
  <si>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</si>
  <si>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</si>
  <si>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</si>
  <si>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</si>
  <si>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</si>
  <si>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</si>
  <si>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</si>
  <si>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</si>
  <si>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</si>
  <si>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</si>
  <si>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</si>
  <si>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</si>
  <si>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</si>
  <si>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</si>
  <si>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</si>
  <si>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</si>
  <si>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</si>
  <si>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</si>
  <si>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</si>
  <si>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</si>
  <si>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</si>
  <si>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</si>
  <si>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</si>
  <si>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</si>
  <si>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</si>
  <si>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</si>
  <si>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</si>
  <si>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</si>
  <si>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</si>
  <si>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</si>
  <si>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</si>
  <si>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</si>
  <si>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</si>
  <si>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</si>
  <si>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</si>
  <si>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</si>
  <si>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</si>
  <si>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</si>
  <si>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</si>
  <si>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</si>
  <si>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</si>
  <si>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</si>
  <si>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</si>
  <si>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</si>
  <si>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</si>
  <si>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</si>
  <si>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</si>
  <si>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</si>
  <si>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</si>
  <si>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</si>
  <si>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</si>
  <si>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</si>
  <si>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</si>
  <si>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</si>
  <si>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</si>
  <si>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</si>
  <si>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</si>
  <si>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</si>
  <si>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</si>
  <si>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</si>
  <si>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</si>
  <si>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</si>
  <si>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</si>
  <si>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</si>
  <si>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</si>
  <si>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</si>
  <si>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</si>
  <si>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</si>
  <si>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</si>
  <si>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</si>
  <si>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</si>
  <si>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</si>
  <si>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</si>
  <si>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</si>
  <si>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</si>
  <si>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</si>
  <si>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</si>
  <si>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</si>
  <si>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</si>
  <si>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</si>
  <si>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</si>
  <si>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</si>
  <si>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</si>
  <si>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</si>
  <si>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</si>
  <si>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</si>
  <si>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</si>
  <si>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</si>
  <si>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</si>
  <si>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</si>
  <si>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</si>
  <si>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</si>
  <si>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</si>
  <si>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</si>
  <si>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</si>
  <si>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</si>
  <si>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</si>
  <si>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</si>
  <si>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</si>
  <si>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</si>
  <si>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</si>
  <si>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</si>
  <si>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</si>
  <si>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</si>
  <si>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</si>
  <si>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</si>
  <si>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</si>
  <si>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</si>
  <si>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</si>
  <si>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</si>
  <si>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</si>
  <si>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</si>
  <si>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</si>
  <si>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</si>
  <si>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</si>
  <si>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</si>
  <si>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</si>
  <si>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</si>
  <si>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</si>
  <si>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</si>
  <si>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</si>
  <si>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</si>
  <si>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</si>
  <si>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</si>
  <si>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</si>
  <si>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</si>
  <si>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</si>
  <si>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</si>
  <si>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</si>
  <si>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</si>
  <si>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</si>
  <si>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</si>
  <si>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</si>
  <si>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</si>
  <si>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</si>
  <si>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</si>
  <si>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</si>
  <si>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</si>
  <si>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</si>
  <si>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</si>
  <si>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</si>
  <si>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</si>
  <si>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</si>
  <si>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</si>
  <si>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</si>
  <si>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</si>
  <si>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</si>
  <si>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</si>
  <si>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</si>
  <si>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</si>
  <si>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</si>
  <si>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</si>
  <si>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</si>
  <si>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</si>
  <si>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</si>
  <si>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</si>
  <si>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</si>
  <si>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</si>
  <si>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</si>
  <si>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</si>
  <si>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</si>
  <si>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</si>
  <si>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</si>
  <si>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</si>
  <si>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</si>
  <si>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</si>
  <si>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</si>
  <si>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</si>
  <si>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</si>
  <si>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</si>
  <si>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</si>
  <si>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</si>
  <si>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</si>
  <si>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</si>
  <si>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</si>
  <si>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</si>
  <si>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</si>
  <si>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</si>
  <si>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</si>
  <si>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</si>
  <si>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</si>
  <si>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</si>
  <si>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</si>
  <si>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</si>
  <si>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</si>
  <si>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</si>
  <si>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</si>
  <si>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</si>
  <si>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</si>
  <si>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</si>
  <si>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</si>
  <si>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</si>
  <si>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</si>
  <si>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</si>
  <si>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</si>
  <si>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</si>
  <si>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</si>
  <si>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</si>
  <si>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</si>
  <si>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</si>
  <si>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</si>
  <si>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</si>
  <si>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</si>
  <si>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</si>
  <si>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</si>
  <si>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</si>
  <si>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</si>
  <si>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</si>
  <si>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</si>
  <si>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</si>
  <si>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</si>
  <si>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</si>
  <si>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</si>
  <si>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</si>
  <si>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</si>
  <si>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</si>
  <si>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</si>
  <si>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</si>
  <si>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</si>
  <si>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</si>
  <si>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</si>
  <si>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</si>
  <si>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</si>
  <si>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</si>
  <si>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</si>
  <si>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</si>
  <si>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</si>
  <si>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</si>
  <si>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</si>
  <si>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</si>
  <si>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</si>
  <si>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</si>
  <si>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</si>
  <si>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</si>
  <si>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</si>
  <si>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</si>
  <si>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</si>
  <si>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</si>
  <si>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</si>
  <si>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</si>
  <si>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</si>
  <si>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</si>
  <si>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</si>
  <si>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</si>
  <si>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</si>
  <si>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</si>
  <si>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</si>
  <si>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</si>
  <si>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</si>
  <si>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</si>
  <si>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</si>
  <si>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</si>
  <si>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</si>
  <si>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</si>
  <si>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</si>
  <si>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</si>
  <si>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</si>
  <si>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</si>
  <si>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</si>
  <si>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</si>
  <si>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</si>
  <si>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</si>
  <si>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</si>
  <si>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</si>
  <si>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</si>
  <si>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</si>
  <si>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</si>
  <si>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</si>
  <si>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</si>
  <si>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</si>
  <si>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</si>
  <si>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</si>
  <si>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</si>
  <si>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</si>
  <si>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</si>
  <si>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</si>
  <si>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</si>
  <si>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</si>
  <si>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</si>
  <si>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</si>
  <si>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</si>
  <si>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</si>
  <si>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</si>
  <si>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</si>
  <si>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</si>
  <si>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</si>
  <si>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</si>
  <si>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</si>
  <si>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</si>
  <si>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</si>
  <si>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</si>
  <si>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</si>
  <si>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</si>
  <si>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</si>
  <si>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</si>
  <si>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</si>
  <si>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</si>
  <si>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</si>
  <si>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</si>
  <si>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</si>
  <si>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</si>
  <si>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</si>
  <si>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</si>
  <si>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</si>
  <si>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</si>
  <si>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</si>
  <si>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</si>
  <si>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</si>
  <si>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</si>
  <si>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</si>
  <si>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</si>
  <si>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</si>
  <si>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</si>
  <si>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</si>
  <si>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</si>
  <si>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</si>
  <si>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</si>
  <si>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</si>
  <si>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</si>
  <si>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</si>
  <si>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</si>
  <si>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</si>
  <si>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</si>
  <si>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</si>
  <si>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</si>
  <si>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</si>
  <si>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</si>
  <si>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</si>
  <si>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</si>
  <si>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</si>
  <si>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</si>
  <si>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</si>
  <si>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</si>
  <si>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</si>
  <si>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</si>
  <si>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</si>
  <si>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</si>
  <si>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</si>
  <si>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</si>
  <si>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</si>
  <si>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</si>
  <si>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</si>
  <si>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</si>
  <si>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</si>
  <si>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</si>
  <si>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</si>
  <si>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</si>
  <si>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</si>
  <si>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</si>
  <si>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</si>
  <si>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</si>
  <si>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</si>
  <si>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</si>
  <si>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</si>
  <si>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</si>
  <si>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</si>
  <si>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</si>
  <si>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</si>
  <si>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</si>
  <si>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</si>
  <si>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</si>
  <si>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</si>
  <si>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</si>
  <si>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</si>
  <si>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</si>
  <si>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</si>
  <si>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</si>
  <si>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</si>
  <si>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</si>
  <si>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</si>
  <si>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</si>
  <si>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</si>
  <si>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</si>
  <si>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</si>
  <si>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</si>
  <si>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</si>
  <si>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</si>
  <si>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</si>
  <si>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</si>
  <si>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</si>
  <si>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</si>
  <si>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</si>
  <si>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</si>
  <si>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</si>
  <si>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</si>
  <si>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</si>
  <si>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</si>
  <si>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</si>
  <si>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</si>
  <si>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</si>
  <si>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</si>
  <si>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</si>
  <si>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</si>
  <si>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</si>
  <si>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</si>
  <si>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</si>
  <si>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</si>
  <si>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</si>
  <si>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</si>
  <si>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</si>
  <si>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</si>
  <si>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</si>
  <si>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</si>
  <si>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</si>
  <si>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</si>
  <si>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</si>
  <si>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</si>
  <si>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</si>
  <si>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</si>
  <si>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</si>
  <si>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</si>
  <si>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</si>
  <si>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</si>
  <si>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</si>
  <si>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</si>
  <si>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</si>
  <si>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</si>
  <si>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</si>
  <si>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</si>
  <si>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</si>
  <si>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</si>
  <si>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</si>
  <si>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</si>
  <si>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</si>
  <si>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</si>
  <si>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</si>
  <si>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</si>
  <si>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</si>
  <si>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</si>
  <si>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</si>
  <si>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</si>
  <si>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</si>
  <si>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</si>
  <si>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</si>
  <si>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</si>
  <si>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</si>
  <si>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</si>
  <si>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</si>
  <si>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</si>
  <si>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</si>
  <si>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</si>
  <si>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</si>
  <si>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</si>
  <si>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</si>
  <si>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</si>
  <si>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</si>
  <si>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</si>
  <si>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</si>
  <si>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</si>
  <si>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</si>
  <si>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</si>
  <si>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</si>
  <si>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</si>
  <si>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</si>
  <si>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</si>
  <si>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</si>
  <si>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</si>
  <si>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</si>
  <si>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</si>
  <si>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</si>
  <si>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</si>
  <si>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</si>
  <si>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</si>
  <si>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</si>
  <si>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</si>
  <si>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</si>
  <si>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</si>
  <si>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</si>
  <si>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</si>
  <si>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</si>
  <si>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</si>
  <si>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</si>
  <si>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</si>
  <si>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</si>
  <si>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</si>
  <si>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</si>
  <si>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</si>
  <si>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</si>
  <si>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</si>
  <si>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</si>
  <si>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</si>
  <si>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</si>
  <si>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</si>
  <si>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</si>
  <si>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</si>
  <si>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</si>
  <si>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</si>
  <si>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</si>
  <si>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</si>
  <si>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</si>
  <si>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</si>
  <si>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</si>
  <si>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</si>
  <si>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</si>
  <si>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</si>
  <si>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</si>
  <si>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</si>
  <si>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</si>
  <si>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</si>
  <si>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</si>
  <si>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</si>
  <si>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</si>
  <si>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</si>
  <si>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</si>
  <si>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</si>
  <si>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</si>
  <si>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</si>
  <si>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</si>
  <si>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</si>
  <si>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</si>
  <si>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</si>
  <si>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</si>
  <si>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</si>
  <si>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</si>
  <si>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</si>
  <si>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</si>
  <si>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</si>
  <si>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</si>
  <si>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</si>
  <si>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</si>
  <si>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</si>
  <si>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</si>
  <si>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</si>
  <si>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</si>
  <si>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</si>
  <si>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</si>
  <si>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</si>
  <si>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</si>
  <si>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</si>
  <si>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</si>
  <si>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</si>
  <si>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</si>
  <si>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</si>
  <si>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</si>
  <si>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</si>
  <si>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</si>
  <si>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</si>
  <si>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</si>
  <si>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</si>
  <si>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</si>
  <si>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</si>
  <si>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</si>
  <si>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</si>
  <si>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</si>
  <si>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</si>
  <si>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</si>
  <si>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</si>
  <si>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</si>
  <si>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</si>
  <si>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</si>
  <si>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</si>
  <si>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</si>
  <si>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</si>
  <si>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</si>
  <si>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</si>
  <si>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</si>
  <si>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</si>
  <si>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</si>
  <si>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</si>
  <si>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</si>
  <si>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</si>
  <si>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</si>
  <si>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</si>
  <si>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</si>
  <si>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</si>
  <si>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</si>
  <si>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</si>
  <si>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</si>
  <si>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</si>
  <si>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</si>
  <si>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</si>
  <si>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</si>
  <si>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</si>
  <si>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</si>
  <si>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</si>
  <si>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</si>
  <si>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</si>
  <si>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</si>
  <si>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</si>
  <si>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</si>
  <si>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</si>
  <si>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</si>
  <si>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</si>
  <si>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</si>
  <si>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</si>
  <si>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</si>
  <si>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</si>
  <si>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</si>
  <si>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</si>
  <si>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</si>
  <si>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</si>
  <si>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</si>
  <si>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</si>
  <si>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</si>
  <si>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</si>
  <si>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</si>
  <si>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</si>
  <si>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</si>
  <si>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</si>
  <si>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</si>
  <si>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</si>
  <si>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</si>
  <si>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</si>
  <si>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</si>
  <si>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</si>
  <si>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</si>
  <si>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</si>
  <si>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</si>
  <si>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</si>
  <si>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</si>
  <si>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</si>
  <si>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</si>
  <si>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</si>
  <si>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</si>
  <si>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</si>
  <si>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</si>
  <si>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</si>
  <si>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</si>
  <si>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</si>
  <si>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</si>
  <si>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</si>
  <si>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</si>
  <si>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</si>
  <si>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</si>
  <si>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</si>
  <si>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</si>
  <si>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</si>
  <si>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</si>
  <si>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</si>
  <si>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</si>
  <si>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</si>
  <si>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</si>
  <si>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</si>
  <si>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</si>
  <si>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</si>
  <si>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</si>
  <si>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</si>
  <si>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</si>
  <si>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</si>
  <si>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</si>
  <si>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</si>
  <si>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</si>
  <si>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</si>
  <si>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</si>
  <si>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</si>
  <si>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</si>
  <si>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</si>
  <si>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</si>
  <si>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</si>
  <si>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</si>
  <si>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</si>
  <si>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</si>
  <si>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</si>
  <si>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</si>
  <si>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</si>
  <si>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</si>
  <si>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</si>
  <si>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</si>
  <si>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</si>
  <si>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</si>
  <si>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</si>
  <si>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</si>
  <si>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</si>
  <si>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</si>
  <si>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</si>
  <si>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</si>
  <si>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</si>
  <si>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</si>
  <si>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</si>
  <si>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</si>
  <si>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</si>
  <si>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</si>
  <si>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</si>
  <si>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</si>
  <si>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</si>
  <si>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</si>
  <si>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</si>
  <si>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</si>
  <si>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</si>
  <si>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</si>
  <si>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</si>
  <si>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</si>
  <si>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</si>
  <si>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</si>
  <si>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</si>
  <si>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</si>
  <si>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</si>
  <si>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</si>
  <si>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</si>
  <si>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</si>
  <si>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</si>
  <si>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</si>
  <si>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</si>
  <si>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</si>
  <si>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</si>
  <si>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</si>
  <si>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</si>
  <si>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</si>
  <si>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</si>
  <si>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</si>
  <si>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</si>
  <si>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</si>
  <si>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</si>
  <si>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</si>
  <si>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</si>
  <si>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</si>
  <si>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</si>
  <si>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</si>
  <si>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</si>
  <si>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</si>
  <si>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</si>
  <si>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</si>
  <si>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</si>
  <si>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</si>
  <si>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</si>
  <si>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</si>
  <si>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</si>
  <si>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</si>
  <si>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</si>
  <si>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</si>
  <si>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</si>
  <si>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</si>
  <si>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</si>
  <si>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</si>
  <si>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</si>
  <si>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</si>
  <si>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</si>
  <si>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</si>
  <si>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</si>
  <si>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</si>
  <si>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</si>
  <si>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</si>
  <si>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</si>
  <si>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</si>
  <si>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</si>
  <si>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</si>
  <si>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</si>
  <si>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</si>
  <si>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</si>
  <si>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</si>
  <si>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</si>
  <si>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</si>
  <si>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</si>
  <si>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</si>
  <si>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</si>
  <si>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</si>
  <si>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</si>
  <si>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</si>
  <si>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</si>
  <si>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</si>
  <si>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</si>
  <si>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</si>
  <si>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</si>
  <si>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</si>
  <si>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</si>
  <si>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</si>
  <si>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</si>
  <si>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</si>
  <si>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</si>
  <si>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</si>
  <si>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</si>
  <si>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</si>
  <si>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</si>
  <si>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</si>
  <si>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</si>
  <si>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</si>
  <si>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</si>
  <si>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</si>
  <si>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</si>
  <si>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</si>
  <si>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</si>
  <si>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</si>
  <si>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</si>
  <si>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</si>
  <si>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</si>
  <si>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</si>
  <si>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</si>
  <si>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</si>
  <si>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</si>
  <si>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</si>
  <si>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</si>
  <si>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</si>
  <si>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</si>
  <si>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</si>
  <si>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</si>
  <si>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</si>
  <si>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</si>
  <si>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</si>
  <si>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</si>
  <si>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</si>
  <si>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</si>
  <si>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</si>
  <si>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</si>
  <si>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</si>
  <si>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</si>
  <si>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</si>
  <si>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</si>
  <si>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</si>
  <si>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</si>
  <si>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</si>
  <si>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</si>
  <si>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</si>
  <si>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</si>
  <si>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</si>
  <si>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</si>
  <si>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</si>
  <si>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</si>
  <si>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</si>
  <si>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</si>
  <si>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</si>
  <si>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</si>
  <si>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</si>
  <si>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</si>
  <si>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</si>
  <si>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</si>
  <si>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</si>
  <si>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</si>
  <si>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</si>
  <si>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</si>
  <si>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</si>
  <si>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</si>
  <si>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</si>
  <si>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</si>
  <si>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</si>
  <si>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</si>
  <si>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</si>
  <si>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</si>
  <si>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</si>
  <si>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</si>
  <si>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</si>
  <si>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</si>
  <si>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</si>
  <si>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</si>
  <si>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</si>
  <si>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</si>
  <si>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</si>
  <si>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</si>
  <si>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</si>
  <si>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</si>
  <si>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</si>
  <si>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</si>
  <si>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</si>
  <si>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</si>
  <si>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</si>
  <si>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</si>
  <si>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</si>
  <si>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</si>
  <si>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</si>
  <si>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</si>
  <si>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</si>
  <si>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</si>
  <si>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</si>
  <si>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</si>
  <si>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</si>
  <si>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</si>
  <si>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</si>
  <si>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</si>
  <si>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</si>
  <si>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</si>
  <si>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</si>
  <si>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</si>
  <si>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</si>
  <si>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</si>
  <si>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</si>
  <si>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</si>
  <si>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</si>
  <si>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</si>
  <si>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</si>
  <si>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</si>
  <si>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</si>
  <si>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</si>
  <si>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</si>
  <si>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</si>
  <si>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</si>
  <si>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</si>
  <si>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</si>
  <si>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</si>
  <si>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</si>
  <si>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</si>
  <si>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</si>
  <si>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</si>
  <si>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</si>
  <si>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</si>
  <si>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</si>
  <si>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</si>
  <si>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</si>
  <si>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</si>
  <si>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</si>
  <si>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</si>
  <si>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</si>
  <si>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</si>
  <si>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</si>
  <si>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</si>
  <si>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</si>
  <si>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</si>
  <si>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</si>
  <si>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</si>
  <si>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</si>
  <si>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</si>
  <si>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</si>
  <si>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</si>
  <si>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</si>
  <si>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</si>
  <si>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</si>
  <si>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</si>
  <si>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</si>
  <si>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</si>
  <si>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</si>
  <si>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</si>
  <si>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</si>
  <si>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</si>
  <si>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</si>
  <si>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</si>
  <si>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</si>
  <si>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</si>
  <si>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</si>
  <si>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</si>
  <si>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</si>
  <si>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</si>
  <si>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</si>
  <si>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</si>
  <si>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</si>
  <si>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</si>
  <si>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</si>
  <si>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</si>
  <si>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</si>
  <si>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</si>
  <si>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</si>
  <si>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</si>
  <si>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</si>
  <si>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</si>
  <si>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</si>
  <si>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</si>
  <si>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</si>
  <si>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</si>
  <si>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</si>
  <si>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</si>
  <si>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</si>
  <si>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</si>
  <si>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</si>
  <si>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</si>
  <si>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</si>
  <si>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</si>
  <si>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</si>
  <si>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</si>
  <si>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</si>
  <si>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</si>
  <si>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</si>
  <si>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</si>
  <si>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</si>
  <si>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</si>
  <si>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</si>
  <si>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</si>
  <si>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</si>
  <si>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</si>
  <si>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</si>
  <si>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</si>
  <si>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</si>
  <si>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</si>
  <si>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</si>
  <si>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</si>
  <si>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</si>
  <si>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</si>
  <si>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</si>
  <si>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</si>
  <si>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</si>
  <si>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</si>
  <si>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</si>
  <si>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</si>
  <si>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</si>
  <si>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</si>
  <si>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</si>
  <si>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</si>
  <si>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</si>
  <si>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</si>
  <si>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</si>
  <si>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</si>
  <si>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</si>
  <si>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</si>
  <si>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</si>
  <si>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</si>
  <si>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</si>
  <si>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</si>
  <si>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</si>
  <si>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</si>
  <si>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</si>
  <si>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</si>
  <si>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</si>
  <si>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</si>
  <si>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</si>
  <si>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</si>
  <si>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</si>
  <si>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</si>
  <si>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</si>
  <si>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</si>
  <si>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</si>
  <si>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</si>
  <si>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</si>
  <si>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</si>
  <si>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</si>
  <si>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</si>
  <si>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</si>
  <si>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</si>
  <si>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</si>
  <si>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</si>
  <si>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</si>
  <si>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</si>
  <si>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</si>
  <si>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</si>
  <si>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</si>
  <si>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</si>
  <si>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</si>
  <si>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</si>
  <si>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</si>
  <si>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</si>
  <si>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</si>
  <si>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</si>
  <si>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</si>
  <si>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</si>
  <si>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</si>
  <si>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</si>
  <si>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</si>
  <si>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</si>
  <si>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</si>
  <si>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</si>
  <si>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</si>
  <si>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</si>
  <si>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</si>
  <si>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</si>
  <si>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</si>
  <si>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</si>
  <si>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</si>
  <si>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</si>
  <si>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</si>
  <si>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</si>
  <si>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</si>
  <si>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</si>
  <si>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</si>
  <si>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</si>
  <si>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</si>
  <si>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</si>
  <si>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</si>
  <si>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</si>
  <si>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</si>
  <si>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</si>
  <si>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</si>
  <si>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</si>
  <si>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</si>
  <si>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</si>
  <si>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</si>
  <si>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</si>
  <si>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</si>
  <si>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</si>
  <si>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</si>
  <si>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</si>
  <si>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</si>
  <si>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</si>
  <si>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</si>
  <si>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</si>
  <si>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</si>
  <si>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</si>
  <si>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</si>
  <si>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</si>
  <si>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</si>
  <si>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</si>
  <si>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</si>
  <si>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</si>
  <si>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</si>
  <si>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</si>
  <si>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</si>
  <si>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</si>
  <si>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</si>
  <si>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</si>
  <si>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</si>
  <si>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</si>
  <si>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</si>
  <si>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</si>
  <si>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</si>
  <si>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</si>
  <si>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</si>
  <si>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</si>
  <si>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</si>
  <si>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</si>
  <si>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</si>
  <si>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</si>
  <si>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</si>
  <si>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</si>
  <si>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</si>
  <si>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</si>
  <si>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</si>
  <si>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</si>
  <si>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</si>
  <si>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</si>
  <si>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</si>
  <si>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</si>
  <si>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</si>
  <si>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</si>
  <si>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</si>
  <si>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</si>
  <si>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</si>
  <si>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</si>
  <si>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</si>
  <si>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</si>
  <si>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</si>
  <si>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</si>
  <si>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</si>
  <si>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</si>
  <si>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</si>
  <si>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</si>
  <si>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</si>
  <si>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</si>
  <si>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</si>
  <si>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</si>
  <si>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</si>
  <si>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</si>
  <si>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</si>
  <si>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</si>
  <si>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</si>
  <si>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</si>
  <si>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</si>
  <si>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</si>
  <si>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</si>
  <si>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</si>
  <si>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</si>
  <si>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</si>
  <si>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</si>
  <si>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</si>
  <si>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</si>
  <si>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</si>
  <si>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</si>
  <si>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</si>
  <si>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</si>
  <si>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</si>
  <si>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</si>
  <si>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</si>
  <si>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</si>
  <si>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</si>
  <si>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</si>
  <si>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</si>
  <si>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</si>
  <si>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</si>
  <si>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</si>
  <si>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</si>
  <si>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</si>
  <si>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</si>
  <si>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</si>
  <si>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</si>
  <si>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</si>
  <si>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</si>
  <si>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</si>
  <si>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</si>
  <si>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</si>
  <si>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</si>
  <si>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</si>
  <si>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</si>
  <si>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</si>
  <si>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</si>
  <si>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</si>
  <si>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</si>
  <si>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</si>
  <si>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</si>
  <si>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</si>
  <si>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</si>
  <si>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</si>
  <si>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</si>
  <si>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</si>
  <si>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</si>
  <si>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</si>
  <si>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</si>
  <si>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</si>
  <si>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</si>
  <si>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</si>
  <si>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</si>
  <si>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</si>
  <si>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</si>
  <si>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</si>
  <si>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</si>
  <si>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</si>
  <si>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</si>
  <si>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</si>
  <si>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</si>
  <si>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</si>
  <si>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</si>
  <si>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</si>
  <si>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</si>
  <si>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</si>
  <si>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</si>
  <si>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</si>
  <si>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</si>
  <si>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</si>
  <si>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</si>
  <si>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</si>
  <si>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</si>
  <si>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</si>
  <si>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</si>
  <si>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</si>
  <si>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</si>
  <si>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</si>
  <si>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</si>
  <si>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</si>
  <si>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</si>
  <si>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</si>
  <si>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</si>
  <si>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</si>
  <si>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</si>
  <si>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</si>
  <si>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</si>
  <si>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</si>
  <si>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</si>
  <si>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</si>
  <si>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</si>
  <si>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</si>
  <si>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</si>
  <si>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</si>
  <si>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</si>
  <si>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</si>
  <si>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</si>
  <si>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</si>
  <si>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</si>
  <si>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</si>
  <si>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</si>
  <si>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</si>
  <si>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</si>
  <si>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</si>
  <si>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</si>
  <si>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</si>
  <si>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</si>
  <si>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</si>
  <si>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</si>
  <si>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</si>
  <si>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</si>
  <si>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</si>
  <si>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</si>
  <si>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</si>
  <si>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</si>
  <si>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</si>
  <si>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</si>
  <si>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</si>
  <si>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</si>
  <si>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</si>
  <si>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</si>
  <si>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</si>
  <si>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</si>
  <si>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</si>
  <si>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</si>
  <si>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</si>
  <si>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</si>
  <si>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</si>
  <si>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</si>
  <si>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</si>
  <si>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</si>
  <si>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</si>
  <si>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</si>
  <si>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</si>
  <si>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</si>
  <si>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</si>
  <si>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</si>
  <si>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</si>
  <si>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</si>
  <si>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</si>
  <si>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</si>
  <si>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</si>
  <si>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</si>
  <si>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</si>
  <si>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</si>
  <si>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</si>
  <si>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</si>
  <si>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</si>
  <si>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</si>
  <si>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</si>
  <si>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</si>
  <si>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</si>
  <si>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</si>
  <si>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</si>
  <si>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</si>
  <si>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</si>
  <si>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</si>
  <si>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</si>
  <si>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</si>
  <si>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</si>
  <si>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</si>
  <si>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</si>
  <si>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</si>
  <si>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</si>
  <si>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</si>
  <si>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</si>
  <si>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</si>
  <si>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</si>
  <si>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</si>
  <si>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</si>
  <si>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</si>
  <si>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</si>
  <si>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</si>
  <si>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</si>
  <si>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</si>
  <si>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</si>
  <si>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</si>
  <si>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</si>
  <si>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</si>
  <si>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</si>
  <si>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</si>
  <si>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</si>
  <si>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</si>
  <si>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</si>
  <si>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</si>
  <si>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</si>
  <si>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</si>
  <si>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</si>
  <si>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</si>
  <si>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</si>
  <si>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</si>
  <si>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</si>
  <si>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</si>
  <si>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</si>
  <si>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</si>
  <si>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</si>
  <si>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</si>
  <si>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</si>
  <si>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</si>
  <si>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</si>
  <si>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</si>
  <si>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</si>
  <si>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</si>
  <si>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</si>
  <si>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</si>
  <si>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</si>
  <si>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</si>
  <si>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</si>
  <si>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</si>
  <si>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</si>
  <si>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</si>
  <si>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</si>
  <si>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</si>
  <si>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</si>
  <si>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</si>
  <si>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</si>
  <si>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</si>
  <si>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</si>
  <si>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</si>
  <si>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</si>
  <si>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</si>
  <si>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</si>
  <si>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</si>
  <si>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</si>
  <si>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</si>
  <si>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</si>
  <si>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</si>
  <si>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</si>
  <si>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</si>
  <si>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</si>
  <si>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</si>
  <si>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</si>
  <si>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</si>
  <si>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</si>
  <si>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</si>
  <si>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</si>
  <si>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</si>
  <si>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</si>
  <si>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</si>
  <si>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</si>
  <si>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</si>
  <si>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</si>
  <si>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</si>
  <si>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</si>
  <si>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</si>
  <si>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</si>
  <si>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</si>
  <si>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</si>
  <si>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</si>
  <si>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</si>
  <si>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</si>
  <si>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</si>
  <si>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</si>
  <si>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</si>
  <si>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</si>
  <si>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</si>
  <si>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</si>
  <si>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</si>
  <si>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</si>
  <si>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</si>
  <si>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</si>
  <si>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</si>
  <si>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</si>
  <si>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</si>
  <si>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</si>
  <si>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</si>
  <si>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</si>
  <si>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</si>
  <si>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</si>
  <si>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</si>
  <si>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</si>
  <si>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</si>
  <si>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</si>
  <si>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</si>
  <si>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</si>
  <si>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</si>
  <si>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</si>
  <si>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</si>
  <si>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</si>
  <si>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</si>
  <si>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</si>
  <si>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</si>
  <si>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</si>
  <si>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</si>
  <si>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</si>
  <si>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</si>
  <si>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</si>
  <si>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</si>
  <si>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</si>
  <si>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</si>
  <si>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</si>
  <si>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</si>
  <si>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</si>
  <si>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</si>
  <si>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</si>
  <si>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</si>
  <si>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</si>
  <si>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</si>
  <si>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</si>
  <si>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</si>
  <si>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</si>
  <si>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</si>
  <si>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</si>
  <si>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</si>
  <si>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</si>
  <si>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</si>
  <si>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</si>
  <si>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</si>
  <si>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</si>
  <si>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</si>
  <si>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</si>
  <si>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</si>
  <si>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</si>
  <si>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</si>
  <si>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</si>
  <si>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</si>
  <si>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</si>
  <si>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</si>
  <si>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</si>
  <si>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</si>
  <si>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</si>
  <si>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</si>
  <si>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</si>
  <si>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</si>
  <si>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</si>
  <si>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</si>
  <si>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</si>
  <si>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</si>
  <si>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</si>
  <si>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</si>
  <si>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</si>
  <si>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</si>
  <si>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</si>
  <si>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</si>
  <si>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</si>
  <si>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</si>
  <si>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</si>
  <si>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</si>
  <si>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</si>
  <si>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</si>
  <si>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</si>
  <si>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</si>
  <si>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</si>
  <si>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</si>
  <si>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</si>
  <si>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</si>
  <si>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</si>
  <si>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</si>
  <si>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</si>
  <si>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</si>
  <si>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</si>
  <si>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</si>
  <si>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</si>
  <si>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</si>
  <si>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</si>
  <si>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</si>
  <si>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</si>
  <si>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</si>
  <si>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</si>
  <si>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</si>
  <si>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</si>
  <si>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</si>
  <si>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</si>
  <si>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</si>
  <si>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</si>
  <si>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</si>
  <si>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</si>
  <si>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</si>
  <si>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</si>
  <si>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</si>
  <si>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</si>
  <si>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</si>
  <si>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</si>
  <si>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</si>
  <si>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</si>
  <si>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</si>
  <si>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</si>
  <si>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</si>
  <si>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</si>
  <si>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</si>
  <si>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</si>
  <si>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</si>
  <si>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</si>
  <si>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</si>
  <si>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</si>
  <si>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</si>
  <si>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</si>
  <si>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</si>
  <si>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</si>
  <si>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</si>
  <si>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</si>
  <si>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</si>
  <si>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</si>
  <si>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</si>
  <si>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</si>
  <si>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</si>
  <si>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</si>
  <si>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</si>
  <si>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</si>
  <si>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</si>
  <si>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</si>
  <si>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</si>
  <si>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</si>
  <si>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</si>
  <si>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</si>
  <si>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</si>
  <si>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</si>
  <si>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</si>
  <si>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</si>
  <si>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</si>
  <si>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</si>
  <si>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</si>
  <si>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</si>
  <si>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</si>
  <si>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</si>
  <si>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</si>
  <si>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</si>
  <si>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</si>
  <si>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</si>
  <si>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</si>
  <si>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</si>
  <si>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</si>
  <si>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</si>
  <si>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</si>
  <si>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</si>
  <si>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</si>
  <si>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</si>
  <si>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</si>
  <si>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</si>
  <si>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</si>
  <si>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</si>
  <si>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</si>
  <si>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</si>
  <si>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</si>
  <si>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</si>
  <si>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</si>
  <si>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</si>
  <si>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</si>
  <si>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</si>
  <si>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</si>
  <si>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</si>
  <si>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</si>
  <si>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</si>
  <si>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</si>
  <si>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</si>
  <si>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</si>
  <si>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</si>
  <si>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</si>
  <si>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</si>
  <si>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</si>
  <si>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</si>
  <si>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</si>
  <si>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</si>
  <si>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</si>
  <si>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</si>
  <si>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</si>
  <si>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</si>
  <si>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</si>
  <si>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</si>
  <si>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</si>
  <si>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</si>
  <si>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</si>
  <si>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</si>
  <si>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</si>
  <si>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</si>
  <si>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</si>
  <si>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</si>
  <si>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</si>
  <si>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</si>
  <si>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</si>
  <si>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</si>
  <si>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</si>
  <si>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</si>
  <si>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</si>
  <si>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</si>
  <si>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</si>
  <si>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</si>
  <si>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</si>
  <si>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</si>
  <si>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</si>
  <si>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</si>
  <si>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</si>
  <si>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</si>
  <si>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</si>
  <si>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</si>
  <si>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</si>
  <si>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</si>
  <si>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</si>
  <si>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</si>
  <si>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</si>
  <si>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</si>
  <si>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</si>
  <si>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</si>
  <si>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</si>
  <si>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</si>
  <si>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</si>
  <si>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</si>
  <si>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</si>
  <si>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</si>
  <si>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</si>
  <si>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</si>
  <si>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</si>
  <si>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</si>
  <si>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</si>
  <si>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</si>
  <si>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</si>
  <si>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</si>
  <si>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</si>
  <si>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</si>
  <si>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</si>
  <si>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</si>
  <si>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</si>
  <si>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</si>
  <si>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</si>
  <si>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</si>
  <si>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</si>
  <si>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</si>
  <si>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</si>
  <si>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</si>
  <si>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</si>
  <si>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</si>
  <si>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</si>
  <si>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</si>
  <si>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</si>
  <si>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</si>
  <si>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</si>
  <si>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</si>
  <si>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</si>
  <si>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</si>
  <si>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</si>
  <si>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</si>
  <si>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</si>
  <si>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</si>
  <si>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</si>
  <si>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</si>
  <si>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</si>
  <si>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</si>
  <si>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</si>
  <si>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</si>
  <si>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</si>
  <si>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</si>
  <si>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</si>
  <si>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</si>
  <si>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</si>
  <si>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</si>
  <si>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</si>
  <si>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</si>
  <si>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</si>
  <si>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</si>
  <si>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</si>
  <si>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</si>
  <si>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</si>
  <si>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</si>
  <si>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</si>
  <si>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</si>
  <si>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</si>
  <si>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</si>
  <si>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</si>
  <si>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</si>
  <si>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</si>
  <si>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</si>
  <si>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</si>
  <si>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</si>
  <si>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</si>
  <si>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</si>
  <si>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</si>
  <si>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</si>
  <si>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</si>
  <si>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</si>
  <si>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</si>
  <si>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</si>
  <si>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</si>
  <si>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</si>
  <si>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</si>
  <si>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</si>
  <si>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</si>
  <si>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</si>
  <si>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</si>
  <si>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</si>
  <si>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</si>
  <si>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</si>
  <si>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</si>
  <si>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</si>
  <si>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</si>
  <si>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</si>
  <si>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</si>
  <si>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</si>
  <si>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</si>
  <si>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</si>
  <si>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</si>
  <si>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</si>
  <si>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</si>
  <si>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</si>
  <si>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</si>
  <si>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</si>
  <si>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</si>
  <si>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</si>
  <si>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</si>
  <si>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</si>
  <si>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</si>
  <si>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</si>
  <si>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</si>
  <si>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</si>
  <si>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</si>
  <si>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</si>
  <si>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</si>
  <si>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</si>
  <si>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</si>
  <si>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</si>
  <si>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</si>
  <si>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</si>
  <si>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</si>
  <si>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</si>
  <si>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</si>
  <si>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</si>
  <si>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</si>
  <si>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</si>
  <si>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</si>
  <si>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</si>
  <si>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</si>
  <si>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</si>
  <si>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</si>
  <si>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</si>
  <si>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</si>
  <si>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</si>
  <si>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</si>
  <si>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</si>
  <si>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</si>
  <si>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</si>
  <si>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</si>
  <si>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</si>
  <si>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</si>
  <si>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</si>
  <si>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</si>
  <si>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</si>
  <si>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</si>
  <si>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</si>
  <si>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</si>
  <si>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</si>
  <si>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</si>
  <si>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</si>
  <si>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</si>
  <si>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</si>
  <si>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</si>
  <si>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</si>
  <si>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</si>
  <si>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</si>
  <si>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</si>
  <si>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</si>
  <si>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</si>
  <si>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</si>
  <si>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</si>
  <si>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</si>
  <si>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</si>
  <si>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</si>
  <si>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</si>
  <si>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</si>
  <si>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</si>
  <si>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</si>
  <si>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</si>
  <si>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</si>
  <si>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</si>
  <si>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</si>
  <si>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</si>
  <si>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</si>
  <si>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</si>
  <si>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</si>
  <si>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</si>
  <si>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</si>
  <si>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</si>
  <si>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</si>
  <si>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</si>
  <si>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</si>
  <si>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</si>
  <si>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</si>
  <si>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</si>
  <si>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</si>
  <si>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</si>
  <si>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</si>
  <si>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</si>
  <si>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</si>
  <si>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</si>
  <si>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</si>
  <si>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</si>
  <si>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</si>
  <si>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</si>
  <si>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</si>
  <si>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</si>
  <si>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</si>
  <si>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</si>
  <si>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</si>
  <si>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</si>
  <si>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</si>
  <si>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</si>
  <si>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</si>
  <si>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</si>
  <si>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</si>
  <si>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</si>
  <si>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</si>
  <si>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</si>
  <si>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</si>
  <si>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</si>
  <si>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</si>
  <si>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</si>
  <si>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</si>
  <si>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</si>
  <si>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</si>
  <si>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</si>
  <si>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</si>
  <si>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</si>
  <si>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</si>
  <si>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</si>
  <si>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</si>
  <si>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</si>
  <si>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</si>
  <si>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</si>
  <si>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</si>
  <si>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</si>
  <si>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</si>
  <si>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</si>
  <si>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</si>
  <si>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</si>
  <si>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</si>
  <si>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</si>
  <si>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</si>
  <si>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</si>
  <si>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</si>
  <si>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</si>
  <si>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</si>
  <si>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</si>
  <si>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</si>
  <si>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</si>
  <si>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</si>
  <si>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</si>
  <si>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</si>
  <si>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</si>
  <si>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</si>
  <si>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</si>
  <si>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</si>
  <si>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</si>
  <si>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</si>
  <si>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</si>
  <si>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</si>
  <si>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</si>
  <si>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</si>
  <si>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</si>
  <si>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</si>
  <si>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</si>
  <si>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</si>
  <si>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</si>
  <si>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</si>
  <si>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</si>
  <si>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</si>
  <si>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</si>
  <si>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</si>
  <si>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</si>
  <si>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</si>
  <si>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</si>
  <si>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</si>
  <si>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</si>
  <si>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</si>
  <si>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</si>
  <si>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</si>
  <si>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</si>
  <si>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</si>
  <si>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</si>
  <si>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</si>
  <si>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</si>
  <si>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</si>
  <si>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</si>
  <si>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</si>
  <si>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</si>
  <si>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</si>
  <si>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</si>
  <si>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</si>
  <si>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</si>
  <si>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</si>
  <si>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</si>
  <si>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</si>
  <si>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</si>
  <si>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</si>
  <si>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</si>
  <si>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</si>
  <si>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</si>
  <si>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</si>
  <si>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</si>
  <si>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</si>
  <si>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</si>
  <si>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</si>
  <si>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</si>
  <si>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</si>
  <si>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</si>
  <si>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</si>
  <si>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</si>
  <si>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</si>
  <si>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</si>
  <si>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</si>
  <si>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</si>
  <si>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</si>
  <si>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</si>
  <si>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</si>
  <si>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</si>
  <si>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</si>
  <si>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</si>
  <si>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</si>
  <si>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</si>
  <si>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</si>
  <si>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</si>
  <si>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</si>
  <si>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</si>
  <si>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</si>
  <si>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</si>
  <si>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</si>
  <si>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</si>
  <si>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</si>
  <si>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</si>
  <si>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</si>
  <si>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</si>
  <si>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</si>
  <si>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</si>
  <si>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</si>
  <si>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</si>
  <si>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</si>
  <si>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</si>
  <si>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</si>
  <si>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</si>
  <si>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</si>
  <si>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</si>
  <si>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</si>
  <si>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</si>
  <si>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</si>
  <si>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</si>
  <si>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</si>
  <si>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</si>
  <si>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</si>
  <si>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</si>
  <si>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</si>
  <si>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</si>
  <si>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</si>
  <si>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</si>
  <si>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</si>
  <si>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</si>
  <si>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</si>
  <si>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</si>
  <si>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</si>
  <si>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</si>
  <si>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</si>
  <si>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</si>
  <si>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</si>
  <si>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</si>
  <si>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</si>
  <si>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</si>
  <si>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</si>
  <si>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</si>
  <si>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</si>
  <si>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</si>
  <si>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</si>
  <si>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</si>
  <si>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</si>
  <si>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</si>
  <si>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</si>
  <si>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</si>
  <si>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</si>
  <si>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</si>
  <si>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</si>
  <si>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</si>
  <si>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</si>
  <si>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</si>
  <si>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</si>
  <si>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</si>
  <si>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</si>
  <si>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</si>
  <si>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</si>
  <si>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</si>
  <si>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</si>
  <si>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</si>
  <si>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</si>
  <si>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</si>
  <si>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</si>
  <si>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</si>
  <si>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</si>
  <si>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</si>
  <si>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</si>
  <si>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</si>
  <si>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</si>
  <si>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</si>
  <si>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</si>
  <si>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</si>
  <si>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</si>
  <si>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</si>
  <si>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</si>
  <si>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</si>
  <si>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</si>
  <si>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</si>
  <si>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</si>
  <si>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</si>
  <si>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</si>
  <si>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</si>
  <si>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</si>
  <si>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</si>
  <si>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</si>
  <si>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</si>
  <si>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</si>
  <si>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</si>
  <si>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</si>
  <si>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</si>
  <si>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</si>
  <si>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</si>
  <si>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</si>
  <si>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</si>
  <si>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</si>
  <si>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</si>
  <si>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</si>
  <si>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</si>
  <si>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</si>
  <si>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</si>
  <si>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</si>
  <si>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</si>
  <si>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</si>
  <si>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</si>
  <si>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</si>
  <si>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</si>
  <si>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</si>
  <si>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</si>
  <si>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</si>
  <si>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</si>
  <si>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</si>
  <si>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</si>
  <si>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</si>
  <si>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</si>
  <si>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</si>
  <si>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</si>
  <si>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</si>
  <si>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</si>
  <si>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</si>
  <si>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</si>
  <si>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</si>
  <si>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</si>
  <si>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</si>
  <si>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</si>
  <si>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</si>
  <si>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</si>
  <si>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</si>
  <si>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</si>
  <si>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</si>
  <si>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</si>
  <si>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</si>
  <si>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</si>
  <si>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</si>
  <si>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</si>
  <si>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</si>
  <si>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</si>
  <si>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</si>
  <si>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</si>
  <si>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</si>
  <si>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</si>
  <si>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</si>
  <si>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</si>
  <si>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</si>
  <si>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</si>
  <si>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</si>
  <si>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</si>
  <si>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</si>
  <si>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</si>
  <si>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</si>
  <si>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</si>
  <si>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</si>
  <si>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</si>
  <si>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</si>
  <si>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</si>
  <si>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</si>
  <si>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</si>
  <si>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</si>
  <si>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</si>
  <si>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</si>
  <si>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</si>
  <si>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</si>
  <si>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</si>
  <si>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</si>
  <si>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</si>
  <si>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</si>
  <si>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</si>
  <si>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</si>
  <si>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</si>
  <si>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</si>
  <si>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</si>
  <si>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</si>
  <si>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</si>
  <si>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</si>
  <si>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</si>
  <si>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</si>
  <si>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</si>
  <si>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</si>
  <si>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</si>
  <si>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</si>
  <si>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</si>
  <si>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</si>
  <si>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</si>
  <si>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</si>
  <si>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</si>
  <si>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</si>
  <si>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</si>
  <si>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</si>
  <si>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</si>
  <si>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</si>
  <si>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</si>
  <si>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</si>
  <si>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</si>
  <si>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</si>
  <si>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</si>
  <si>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</si>
  <si>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</si>
  <si>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</si>
  <si>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</si>
  <si>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</si>
  <si>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</si>
  <si>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</si>
  <si>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</si>
  <si>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</si>
  <si>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</si>
  <si>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</si>
  <si>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</si>
  <si>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</si>
  <si>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</si>
  <si>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</si>
  <si>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</si>
  <si>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</si>
  <si>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</si>
  <si>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</si>
  <si>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</si>
  <si>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</si>
  <si>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</si>
  <si>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</si>
  <si>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</si>
  <si>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</si>
  <si>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</si>
  <si>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</si>
  <si>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</si>
  <si>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</si>
  <si>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</si>
  <si>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</si>
  <si>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</si>
  <si>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</si>
  <si>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</si>
  <si>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</si>
  <si>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</si>
  <si>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</si>
  <si>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</si>
  <si>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</si>
  <si>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</si>
  <si>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</si>
  <si>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</si>
  <si>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</si>
  <si>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</si>
  <si>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</si>
  <si>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</si>
  <si>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</si>
  <si>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</si>
  <si>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</si>
  <si>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</si>
  <si>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</si>
  <si>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</si>
  <si>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</si>
  <si>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</si>
  <si>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</si>
  <si>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</si>
  <si>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</si>
  <si>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</si>
  <si>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</si>
  <si>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</si>
  <si>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</si>
  <si>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</si>
  <si>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</si>
  <si>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</si>
  <si>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</si>
  <si>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</si>
  <si>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</si>
  <si>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</si>
  <si>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</si>
  <si>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</si>
  <si>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</si>
  <si>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</si>
  <si>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</si>
  <si>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</si>
  <si>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</si>
  <si>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</si>
  <si>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</si>
  <si>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</si>
  <si>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</si>
  <si>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</si>
  <si>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</si>
  <si>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</si>
  <si>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</si>
  <si>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</si>
  <si>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</si>
  <si>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</si>
  <si>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</si>
  <si>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</si>
  <si>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</si>
  <si>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</si>
  <si>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</si>
  <si>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</si>
  <si>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</si>
  <si>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</si>
  <si>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</si>
  <si>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</si>
  <si>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</si>
  <si>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</si>
  <si>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</si>
  <si>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</si>
  <si>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</si>
  <si>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</si>
  <si>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</si>
  <si>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</si>
  <si>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</si>
  <si>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</si>
  <si>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</si>
  <si>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</si>
  <si>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</si>
  <si>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</si>
  <si>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</si>
  <si>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</si>
  <si>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</si>
  <si>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</si>
  <si>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</si>
  <si>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</si>
  <si>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</si>
  <si>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</si>
  <si>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</si>
  <si>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</si>
  <si>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</si>
  <si>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</si>
  <si>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</si>
  <si>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</si>
  <si>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</si>
  <si>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</si>
  <si>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</si>
  <si>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</si>
  <si>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</si>
  <si>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</si>
  <si>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</si>
  <si>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</si>
  <si>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</si>
  <si>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</si>
  <si>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</si>
  <si>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</si>
  <si>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</si>
  <si>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</si>
  <si>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</si>
  <si>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</si>
  <si>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</si>
  <si>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</si>
  <si>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</si>
  <si>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</si>
  <si>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</si>
  <si>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</si>
  <si>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</si>
  <si>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</si>
  <si>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</si>
  <si>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</si>
  <si>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</si>
  <si>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</si>
  <si>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</si>
  <si>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</si>
  <si>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</si>
  <si>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</si>
  <si>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</si>
  <si>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</si>
  <si>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</si>
  <si>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</si>
  <si>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</si>
  <si>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</si>
  <si>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</si>
  <si>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</si>
  <si>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</si>
  <si>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</si>
  <si>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</si>
  <si>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</si>
  <si>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</si>
  <si>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</si>
  <si>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</si>
  <si>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</si>
  <si>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</si>
  <si>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</si>
  <si>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</si>
  <si>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</si>
  <si>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</si>
  <si>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</si>
  <si>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</si>
  <si>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</si>
  <si>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</si>
  <si>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</si>
  <si>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</si>
  <si>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</si>
  <si>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</si>
  <si>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</si>
  <si>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</si>
  <si>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</si>
  <si>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</si>
  <si>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</si>
  <si>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</si>
  <si>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</si>
  <si>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</si>
  <si>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</si>
  <si>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</si>
  <si>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</si>
  <si>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</si>
  <si>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</si>
  <si>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</si>
  <si>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</si>
  <si>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</si>
  <si>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</si>
  <si>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</si>
  <si>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</si>
  <si>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</si>
  <si>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</si>
  <si>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</si>
  <si>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</si>
  <si>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</si>
  <si>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</si>
  <si>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</si>
  <si>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</si>
  <si>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</si>
  <si>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</si>
  <si>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</si>
  <si>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</si>
  <si>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</si>
  <si>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</si>
  <si>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</si>
  <si>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</si>
  <si>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</si>
  <si>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</si>
  <si>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</si>
  <si>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</si>
  <si>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</si>
  <si>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</si>
  <si>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</si>
  <si>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</si>
  <si>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</si>
  <si>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</si>
  <si>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</si>
  <si>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</si>
  <si>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</si>
  <si>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</si>
  <si>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</si>
  <si>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</si>
  <si>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</si>
  <si>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</si>
  <si>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</si>
  <si>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</si>
  <si>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</si>
  <si>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</si>
  <si>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</si>
  <si>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</si>
  <si>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</si>
  <si>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</si>
  <si>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</si>
  <si>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</si>
  <si>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</si>
  <si>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</si>
  <si>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</si>
  <si>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</si>
  <si>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</si>
  <si>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</si>
  <si>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</si>
  <si>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</si>
  <si>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</si>
  <si>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</si>
  <si>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</si>
  <si>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</si>
  <si>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</si>
  <si>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</si>
  <si>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</si>
  <si>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</si>
  <si>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</si>
  <si>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</si>
  <si>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</si>
  <si>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</si>
  <si>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</si>
  <si>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</si>
  <si>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</si>
  <si>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</si>
  <si>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</si>
  <si>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</si>
  <si>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</si>
  <si>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</si>
  <si>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</si>
  <si>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</si>
  <si>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</si>
  <si>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</si>
  <si>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</si>
  <si>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</si>
  <si>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</si>
  <si>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</si>
  <si>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</si>
  <si>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</si>
  <si>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</si>
  <si>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</si>
  <si>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</si>
  <si>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</si>
  <si>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</si>
  <si>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</si>
  <si>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</si>
  <si>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</si>
  <si>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</si>
  <si>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</si>
  <si>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</si>
  <si>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</si>
  <si>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</si>
  <si>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</si>
  <si>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</si>
  <si>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</si>
  <si>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</si>
  <si>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</si>
  <si>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</si>
  <si>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</si>
  <si>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</si>
  <si>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</si>
  <si>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</si>
  <si>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</si>
  <si>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</si>
  <si>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</si>
  <si>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</si>
  <si>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</si>
  <si>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</si>
  <si>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</si>
  <si>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</si>
  <si>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</si>
  <si>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</si>
  <si>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</si>
  <si>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</si>
  <si>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</si>
  <si>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</si>
  <si>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</si>
  <si>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</si>
  <si>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</si>
  <si>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</si>
  <si>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</si>
  <si>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</si>
  <si>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</si>
  <si>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</si>
  <si>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</si>
  <si>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</si>
  <si>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</si>
  <si>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</si>
  <si>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</si>
  <si>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</si>
  <si>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</si>
  <si>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</si>
  <si>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</si>
  <si>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</si>
  <si>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</si>
  <si>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</si>
  <si>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</si>
  <si>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</si>
  <si>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</si>
  <si>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</si>
  <si>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</si>
  <si>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</si>
  <si>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</si>
  <si>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</si>
  <si>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</si>
  <si>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</si>
  <si>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</si>
  <si>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</si>
  <si>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</si>
  <si>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</si>
  <si>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</si>
  <si>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</si>
  <si>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</si>
  <si>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</si>
  <si>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</si>
  <si>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</si>
  <si>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</si>
  <si>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</si>
  <si>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</si>
  <si>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</si>
  <si>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</si>
  <si>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</si>
  <si>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</si>
  <si>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</si>
  <si>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</si>
  <si>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</si>
  <si>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</si>
  <si>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</si>
  <si>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</si>
  <si>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</si>
  <si>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</si>
  <si>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</si>
  <si>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</si>
  <si>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</si>
  <si>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</si>
  <si>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</si>
  <si>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</si>
  <si>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</si>
  <si>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</si>
  <si>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</si>
  <si>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</si>
  <si>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</si>
  <si>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</si>
  <si>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</si>
  <si>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</si>
  <si>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</si>
  <si>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</si>
  <si>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</si>
  <si>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</si>
  <si>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</si>
  <si>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</si>
  <si>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</si>
  <si>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</si>
  <si>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</si>
  <si>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</si>
  <si>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</si>
  <si>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</si>
  <si>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</si>
  <si>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</si>
  <si>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</si>
  <si>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</si>
  <si>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</si>
  <si>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</si>
  <si>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</si>
  <si>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</si>
  <si>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</si>
  <si>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</si>
  <si>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</si>
  <si>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</si>
  <si>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</si>
  <si>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</si>
  <si>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</si>
  <si>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</si>
  <si>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</si>
  <si>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</si>
  <si>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</si>
  <si>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</si>
  <si>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</si>
  <si>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</si>
  <si>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</si>
  <si>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</si>
  <si>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</si>
  <si>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</si>
  <si>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</si>
  <si>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</si>
  <si>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</si>
  <si>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</si>
  <si>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</si>
  <si>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</si>
  <si>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</si>
  <si>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</si>
  <si>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</si>
  <si>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</si>
  <si>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</si>
  <si>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</si>
  <si>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</si>
  <si>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</si>
  <si>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</si>
  <si>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</si>
  <si>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</si>
  <si>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</si>
  <si>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</si>
  <si>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</si>
  <si>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</si>
  <si>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</si>
  <si>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</si>
  <si>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</si>
  <si>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</si>
  <si>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</si>
  <si>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</si>
  <si>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</si>
  <si>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</si>
  <si>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</si>
  <si>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</si>
  <si>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</si>
  <si>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</si>
  <si>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</si>
  <si>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</si>
  <si>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</si>
  <si>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</si>
  <si>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</si>
  <si>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</si>
  <si>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</si>
  <si>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</si>
  <si>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</si>
  <si>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</si>
  <si>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</si>
  <si>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</si>
  <si>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</si>
  <si>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</si>
  <si>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</si>
  <si>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</si>
  <si>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</si>
  <si>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</si>
  <si>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</si>
  <si>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</si>
  <si>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</si>
  <si>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</si>
  <si>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</si>
  <si>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</si>
  <si>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</si>
  <si>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</si>
  <si>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</si>
  <si>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</si>
  <si>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</si>
  <si>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</si>
  <si>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</si>
  <si>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</si>
  <si>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</si>
  <si>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</si>
  <si>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</si>
  <si>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</si>
  <si>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</si>
  <si>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</si>
  <si>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</si>
  <si>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</si>
  <si>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</si>
  <si>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</si>
  <si>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</si>
  <si>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</si>
  <si>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</si>
  <si>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</si>
  <si>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</si>
  <si>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</si>
  <si>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</si>
  <si>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</si>
  <si>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</si>
  <si>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</si>
  <si>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</si>
  <si>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</si>
  <si>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</si>
  <si>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</si>
  <si>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</si>
  <si>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</si>
  <si>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</si>
  <si>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</si>
  <si>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</si>
  <si>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</si>
  <si>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</si>
  <si>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</si>
  <si>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</si>
  <si>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</si>
  <si>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</si>
  <si>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</si>
  <si>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</si>
  <si>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</si>
  <si>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</si>
  <si>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</si>
  <si>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</si>
  <si>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</si>
  <si>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</si>
  <si>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</si>
  <si>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</si>
  <si>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</si>
  <si>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</si>
  <si>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</si>
  <si>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</si>
  <si>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</si>
  <si>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</si>
  <si>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</si>
  <si>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</si>
  <si>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</si>
  <si>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</si>
  <si>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</si>
  <si>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</si>
  <si>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</si>
  <si>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</si>
  <si>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</si>
  <si>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</si>
  <si>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</si>
  <si>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</si>
  <si>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</si>
  <si>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</si>
  <si>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</si>
  <si>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</si>
  <si>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</si>
  <si>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</si>
  <si>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</si>
  <si>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</si>
  <si>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</si>
  <si>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</si>
  <si>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</si>
  <si>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</si>
  <si>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</si>
  <si>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</si>
  <si>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</si>
  <si>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</si>
  <si>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</si>
  <si>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</si>
  <si>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</si>
  <si>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</si>
  <si>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</si>
  <si>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</si>
  <si>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</si>
  <si>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</si>
  <si>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</si>
  <si>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</si>
  <si>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</si>
  <si>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</si>
  <si>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</si>
  <si>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</si>
  <si>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</si>
  <si>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</si>
  <si>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</si>
  <si>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</si>
  <si>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</si>
  <si>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</si>
  <si>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</si>
  <si>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</si>
  <si>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</si>
  <si>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</si>
  <si>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</si>
  <si>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</si>
  <si>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</si>
  <si>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</si>
  <si>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</si>
  <si>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</si>
  <si>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</si>
  <si>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</si>
  <si>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</si>
  <si>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</si>
  <si>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</si>
  <si>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</si>
  <si>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</si>
  <si>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</si>
  <si>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</si>
  <si>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</si>
  <si>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</si>
  <si>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</si>
  <si>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</si>
  <si>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</si>
  <si>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</si>
  <si>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</si>
  <si>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</si>
  <si>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</si>
  <si>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</si>
  <si>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</si>
  <si>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</si>
  <si>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</si>
  <si>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</si>
  <si>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</si>
  <si>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</si>
  <si>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</si>
  <si>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</si>
  <si>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</si>
  <si>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</si>
  <si>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</si>
  <si>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</si>
  <si>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</si>
  <si>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</si>
  <si>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</si>
  <si>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</si>
  <si>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</si>
  <si>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</si>
  <si>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</si>
  <si>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</si>
  <si>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</si>
  <si>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</si>
  <si>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</si>
  <si>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</si>
  <si>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</si>
  <si>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</si>
  <si>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</si>
  <si>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</si>
  <si>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</si>
  <si>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</si>
  <si>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</si>
  <si>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</si>
  <si>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</si>
  <si>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</si>
  <si>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</si>
  <si>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</si>
  <si>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</si>
  <si>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</si>
  <si>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</si>
  <si>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</si>
  <si>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</si>
  <si>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</si>
  <si>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</si>
  <si>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</si>
  <si>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</si>
  <si>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</si>
  <si>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</si>
  <si>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</si>
  <si>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</si>
  <si>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</si>
  <si>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</si>
  <si>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</si>
  <si>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</si>
  <si>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</si>
  <si>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</si>
  <si>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</si>
  <si>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</si>
  <si>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</si>
  <si>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</si>
  <si>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</si>
  <si>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</si>
  <si>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</si>
  <si>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</si>
  <si>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</si>
  <si>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</si>
  <si>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</si>
  <si>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</si>
  <si>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</si>
  <si>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</si>
  <si>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</si>
  <si>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</si>
  <si>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</si>
  <si>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</si>
  <si>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</si>
  <si>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</si>
  <si>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</si>
  <si>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</si>
  <si>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</si>
  <si>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</si>
  <si>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</si>
  <si>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</si>
  <si>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</si>
  <si>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</si>
  <si>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</si>
  <si>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</si>
  <si>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</si>
  <si>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</si>
  <si>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</si>
  <si>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</si>
  <si>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</si>
  <si>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</si>
  <si>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</si>
  <si>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</si>
  <si>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</si>
  <si>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</si>
  <si>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</si>
  <si>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</si>
  <si>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</si>
  <si>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</si>
  <si>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</si>
  <si>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</si>
  <si>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</si>
  <si>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</si>
  <si>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</si>
  <si>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</si>
  <si>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</si>
  <si>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</si>
  <si>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</si>
  <si>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</si>
  <si>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</si>
  <si>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</si>
  <si>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</si>
  <si>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</si>
  <si>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</si>
  <si>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</si>
  <si>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</si>
  <si>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</si>
  <si>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</si>
  <si>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</si>
  <si>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</si>
  <si>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</si>
  <si>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</si>
  <si>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</si>
  <si>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</si>
  <si>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</si>
  <si>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</si>
  <si>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</si>
  <si>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</si>
  <si>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</si>
  <si>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</si>
  <si>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</si>
  <si>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</si>
  <si>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</si>
  <si>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</si>
  <si>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</si>
  <si>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</si>
  <si>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</si>
  <si>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</si>
  <si>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</si>
  <si>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</si>
  <si>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</si>
  <si>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</si>
  <si>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</si>
  <si>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</si>
  <si>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</si>
  <si>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</si>
  <si>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</si>
  <si>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</si>
  <si>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</si>
  <si>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</si>
  <si>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</si>
  <si>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</si>
  <si>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</si>
  <si>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</si>
  <si>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</si>
  <si>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</si>
  <si>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</si>
  <si>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</si>
  <si>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</si>
  <si>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</si>
  <si>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</si>
  <si>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</si>
  <si>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</si>
  <si>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</si>
  <si>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</si>
  <si>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</si>
  <si>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</si>
  <si>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</si>
  <si>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</si>
  <si>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</si>
  <si>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</si>
  <si>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</si>
  <si>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</si>
  <si>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</si>
  <si>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</si>
  <si>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</si>
  <si>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</si>
  <si>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</si>
  <si>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</si>
  <si>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</si>
  <si>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</si>
  <si>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</si>
  <si>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</si>
  <si>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</si>
  <si>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</si>
  <si>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</si>
  <si>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</si>
  <si>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</si>
  <si>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</si>
  <si>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</si>
  <si>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</si>
  <si>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</si>
  <si>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</si>
  <si>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</si>
  <si>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</si>
  <si>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</si>
  <si>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</si>
  <si>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</si>
  <si>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</si>
  <si>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</si>
  <si>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</si>
  <si>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</si>
  <si>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</si>
  <si>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</si>
  <si>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</si>
  <si>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</si>
  <si>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</si>
  <si>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</si>
  <si>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</si>
  <si>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</si>
  <si>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</si>
  <si>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</si>
  <si>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</si>
  <si>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</si>
  <si>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</si>
  <si>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</si>
  <si>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</si>
  <si>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</si>
  <si>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</si>
  <si>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</si>
  <si>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</si>
  <si>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</si>
  <si>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</si>
  <si>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</si>
  <si>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</si>
  <si>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</si>
  <si>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</si>
  <si>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</si>
  <si>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</si>
  <si>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</si>
  <si>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</si>
  <si>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</si>
  <si>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</si>
  <si>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</si>
  <si>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</si>
  <si>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</si>
  <si>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</si>
  <si>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</si>
  <si>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</si>
  <si>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</si>
  <si>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</si>
  <si>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</si>
  <si>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</si>
  <si>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</si>
  <si>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</si>
  <si>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</si>
  <si>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</si>
  <si>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</si>
  <si>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</si>
  <si>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</si>
  <si>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</si>
  <si>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</si>
  <si>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</si>
  <si>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</si>
  <si>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</si>
  <si>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</si>
  <si>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</si>
  <si>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</si>
  <si>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</si>
  <si>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</si>
  <si>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</si>
  <si>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</si>
  <si>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</si>
  <si>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</si>
  <si>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</si>
  <si>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</si>
  <si>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</si>
  <si>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</si>
  <si>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</si>
  <si>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</si>
  <si>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</si>
  <si>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</si>
  <si>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</si>
  <si>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</si>
  <si>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</si>
  <si>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</si>
  <si>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</si>
  <si>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</si>
  <si>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</si>
  <si>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</si>
  <si>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</si>
  <si>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</si>
  <si>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</si>
  <si>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</si>
  <si>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</si>
  <si>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</si>
  <si>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</si>
  <si>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</si>
  <si>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</si>
  <si>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</si>
  <si>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</si>
  <si>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</si>
  <si>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</si>
  <si>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</si>
  <si>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</si>
  <si>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</si>
  <si>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</si>
  <si>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</si>
  <si>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</si>
  <si>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</si>
  <si>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</si>
  <si>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</si>
  <si>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</si>
  <si>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</si>
  <si>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</si>
  <si>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</si>
  <si>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</si>
  <si>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</si>
  <si>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</si>
  <si>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</si>
  <si>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</si>
  <si>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</si>
  <si>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</si>
  <si>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</si>
  <si>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</si>
  <si>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</si>
  <si>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</si>
  <si>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</si>
  <si>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</si>
  <si>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</si>
  <si>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</si>
  <si>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</si>
  <si>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</si>
  <si>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</si>
  <si>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</si>
  <si>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</si>
  <si>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</si>
  <si>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</si>
  <si>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</si>
  <si>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</si>
  <si>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</si>
  <si>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</si>
  <si>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</si>
  <si>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</si>
  <si>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</si>
  <si>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</si>
  <si>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</si>
  <si>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</si>
  <si>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</si>
  <si>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</si>
  <si>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</si>
  <si>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</si>
  <si>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</si>
  <si>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</si>
  <si>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</si>
  <si>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</si>
  <si>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</si>
  <si>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</si>
  <si>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</si>
  <si>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</si>
  <si>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</si>
  <si>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</si>
  <si>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</si>
  <si>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</si>
  <si>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</si>
  <si>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</si>
  <si>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</si>
  <si>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</si>
  <si>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</si>
  <si>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</si>
  <si>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</si>
  <si>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</si>
  <si>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</si>
  <si>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</si>
  <si>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</si>
  <si>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</si>
  <si>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</si>
  <si>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</si>
  <si>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</si>
  <si>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</si>
  <si>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</si>
  <si>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</si>
  <si>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</si>
  <si>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</si>
  <si>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</si>
  <si>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</si>
  <si>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</si>
  <si>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</si>
  <si>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</si>
  <si>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</si>
  <si>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</si>
  <si>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</si>
  <si>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</si>
  <si>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</si>
  <si>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</si>
  <si>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</si>
  <si>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</si>
  <si>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</si>
  <si>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</si>
  <si>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</si>
  <si>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</si>
  <si>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</si>
  <si>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</si>
  <si>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</si>
  <si>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</si>
  <si>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</si>
  <si>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</si>
  <si>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</si>
  <si>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</si>
  <si>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</si>
  <si>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</si>
  <si>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</si>
  <si>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</si>
  <si>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</si>
  <si>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</si>
  <si>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</si>
  <si>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</si>
  <si>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</si>
  <si>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</si>
  <si>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</si>
  <si>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</si>
  <si>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</si>
  <si>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</si>
  <si>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</si>
  <si>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</si>
  <si>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</si>
  <si>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</si>
  <si>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</si>
  <si>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</si>
  <si>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</si>
  <si>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</si>
  <si>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</si>
  <si>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</si>
  <si>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</si>
  <si>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</si>
  <si>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</si>
  <si>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</si>
  <si>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</si>
  <si>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</si>
  <si>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</si>
  <si>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</si>
  <si>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</si>
  <si>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</si>
  <si>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</si>
  <si>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</si>
  <si>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</si>
  <si>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</si>
  <si>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</si>
  <si>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</si>
  <si>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</si>
  <si>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</si>
  <si>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</si>
  <si>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</si>
  <si>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</si>
  <si>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</si>
  <si>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</si>
  <si>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</si>
  <si>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</si>
  <si>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</si>
  <si>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</si>
  <si>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</si>
  <si>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</si>
  <si>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</si>
  <si>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</si>
  <si>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</si>
  <si>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</si>
  <si>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</si>
  <si>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</si>
  <si>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</si>
  <si>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</si>
  <si>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</si>
  <si>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</si>
  <si>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</si>
  <si>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</si>
  <si>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</si>
  <si>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</si>
  <si>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</si>
  <si>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</si>
  <si>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</si>
  <si>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</si>
  <si>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</si>
  <si>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</si>
  <si>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</si>
  <si>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</si>
  <si>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</si>
  <si>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</si>
  <si>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</si>
  <si>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</si>
  <si>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</si>
  <si>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</si>
  <si>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</si>
  <si>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</si>
  <si>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</si>
  <si>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</si>
  <si>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</si>
  <si>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</si>
  <si>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</si>
  <si>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</si>
  <si>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</si>
  <si>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</si>
  <si>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</si>
  <si>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</si>
  <si>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</si>
  <si>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</si>
  <si>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</si>
  <si>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</si>
  <si>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</si>
  <si>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</si>
  <si>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</si>
  <si>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</si>
  <si>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</si>
  <si>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</si>
  <si>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</si>
  <si>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</si>
  <si>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</si>
  <si>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</si>
  <si>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</si>
  <si>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</si>
  <si>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</si>
  <si>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</si>
  <si>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</si>
  <si>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</si>
  <si>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</si>
  <si>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</si>
  <si>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</si>
  <si>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</si>
  <si>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</si>
  <si>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</si>
  <si>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</si>
  <si>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</si>
  <si>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</si>
  <si>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</si>
  <si>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</si>
  <si>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</si>
  <si>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</si>
  <si>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</si>
  <si>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</si>
  <si>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</si>
  <si>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</si>
  <si>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</si>
  <si>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</si>
  <si>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</si>
  <si>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</si>
  <si>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</si>
  <si>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</si>
  <si>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</si>
  <si>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</si>
  <si>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</si>
  <si>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</si>
  <si>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</si>
  <si>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</si>
  <si>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</si>
  <si>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</si>
  <si>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</si>
  <si>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</si>
  <si>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</si>
  <si>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</si>
  <si>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</si>
  <si>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</si>
  <si>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</si>
  <si>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</si>
  <si>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</si>
  <si>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</si>
  <si>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</si>
  <si>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</si>
  <si>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</si>
  <si>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</si>
  <si>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</si>
  <si>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</si>
  <si>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</si>
  <si>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</si>
  <si>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</si>
  <si>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</si>
  <si>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</si>
  <si>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</si>
  <si>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</si>
  <si>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</si>
  <si>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</si>
  <si>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</si>
  <si>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</si>
  <si>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</si>
  <si>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</si>
  <si>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</si>
  <si>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</si>
  <si>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</si>
  <si>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</si>
  <si>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</si>
  <si>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</si>
  <si>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</si>
  <si>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</si>
  <si>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</si>
  <si>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</si>
  <si>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</si>
  <si>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</si>
  <si>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</si>
  <si>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</si>
  <si>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</si>
  <si>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</si>
  <si>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</si>
  <si>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</si>
  <si>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</si>
  <si>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</si>
  <si>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</si>
  <si>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</si>
  <si>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</si>
  <si>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</si>
  <si>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</si>
  <si>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</si>
  <si>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</si>
  <si>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</si>
  <si>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</si>
  <si>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</si>
  <si>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</si>
  <si>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</si>
  <si>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</si>
  <si>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</si>
  <si>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</si>
  <si>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</si>
  <si>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</si>
  <si>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</si>
  <si>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</si>
  <si>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</si>
  <si>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</si>
  <si>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</si>
  <si>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</si>
  <si>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</si>
  <si>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</si>
  <si>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</si>
  <si>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</si>
  <si>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</si>
  <si>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</si>
  <si>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</si>
  <si>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</si>
  <si>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</si>
  <si>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</si>
  <si>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</si>
  <si>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</si>
  <si>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</si>
  <si>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</si>
  <si>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</si>
  <si>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</si>
  <si>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</si>
  <si>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</si>
  <si>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</si>
  <si>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</si>
  <si>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</si>
  <si>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</si>
  <si>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</si>
  <si>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</si>
  <si>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</si>
  <si>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</si>
  <si>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</si>
  <si>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</si>
  <si>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</si>
  <si>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</si>
  <si>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</si>
  <si>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</si>
  <si>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</si>
  <si>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</si>
  <si>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</si>
  <si>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</si>
  <si>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</si>
  <si>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</si>
  <si>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</si>
  <si>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</si>
  <si>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</si>
  <si>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</si>
  <si>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</si>
  <si>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</si>
  <si>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</si>
  <si>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</si>
  <si>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</si>
  <si>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</si>
  <si>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</si>
  <si>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</si>
  <si>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</si>
  <si>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</si>
  <si>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</si>
  <si>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</si>
  <si>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</si>
  <si>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</si>
  <si>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</si>
  <si>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</si>
  <si>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</si>
  <si>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</si>
  <si>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</si>
  <si>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</si>
  <si>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</si>
  <si>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</si>
  <si>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</si>
  <si>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</si>
  <si>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</si>
  <si>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</si>
  <si>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</si>
  <si>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</si>
  <si>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</si>
  <si>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</si>
  <si>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</si>
  <si>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</si>
  <si>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</si>
  <si>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</si>
  <si>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</si>
  <si>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</si>
  <si>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</si>
  <si>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</si>
  <si>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</si>
  <si>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</si>
  <si>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</si>
  <si>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</si>
  <si>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</si>
  <si>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</si>
  <si>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</si>
  <si>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</si>
  <si>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</si>
  <si>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</si>
  <si>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</si>
  <si>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</si>
  <si>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</si>
  <si>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</si>
  <si>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</si>
  <si>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</si>
  <si>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</si>
  <si>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</si>
  <si>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</si>
  <si>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</si>
  <si>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</si>
  <si>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</si>
  <si>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</si>
  <si>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</si>
  <si>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</si>
  <si>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</si>
  <si>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</si>
  <si>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</si>
  <si>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</si>
  <si>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</si>
  <si>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</si>
  <si>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</si>
  <si>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</si>
  <si>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</si>
  <si>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</si>
  <si>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</si>
  <si>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</si>
  <si>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</si>
  <si>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</si>
  <si>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</si>
  <si>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</si>
  <si>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</si>
  <si>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</si>
  <si>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</si>
  <si>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</si>
  <si>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</si>
  <si>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</si>
  <si>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</si>
  <si>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</si>
  <si>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</si>
  <si>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</si>
  <si>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</si>
  <si>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</si>
  <si>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</si>
  <si>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</si>
  <si>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</si>
  <si>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</si>
  <si>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</si>
  <si>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</si>
  <si>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</si>
  <si>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</si>
  <si>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</si>
  <si>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</si>
  <si>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</si>
  <si>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</si>
  <si>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</si>
  <si>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</si>
  <si>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</si>
  <si>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</si>
  <si>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</si>
  <si>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</si>
  <si>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</si>
  <si>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</si>
  <si>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</si>
  <si>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</si>
  <si>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</si>
  <si>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</si>
  <si>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</si>
  <si>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</si>
  <si>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</si>
  <si>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</si>
  <si>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</si>
  <si>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</si>
  <si>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</si>
  <si>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</si>
  <si>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</si>
  <si>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</si>
  <si>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</si>
  <si>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</si>
  <si>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</si>
  <si>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</si>
  <si>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</si>
  <si>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</si>
  <si>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</si>
  <si>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</si>
  <si>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</si>
  <si>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</si>
  <si>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</si>
  <si>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</si>
  <si>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</si>
  <si>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</si>
  <si>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</si>
  <si>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</si>
  <si>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</si>
  <si>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</si>
  <si>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</si>
  <si>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</si>
  <si>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</si>
  <si>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</si>
  <si>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</si>
  <si>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</si>
  <si>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</si>
  <si>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</si>
  <si>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</si>
  <si>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</si>
  <si>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</si>
  <si>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</si>
  <si>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</si>
  <si>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</si>
  <si>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</si>
  <si>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</si>
  <si>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</si>
  <si>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</si>
  <si>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</si>
  <si>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</si>
  <si>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</si>
  <si>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</si>
  <si>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</si>
  <si>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</si>
  <si>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</si>
  <si>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</si>
  <si>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</si>
  <si>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</si>
  <si>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</si>
  <si>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</si>
  <si>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</si>
  <si>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</si>
  <si>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</si>
  <si>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</si>
  <si>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</si>
  <si>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</si>
  <si>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</si>
  <si>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</si>
  <si>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</si>
  <si>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</si>
  <si>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</si>
  <si>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</si>
  <si>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</si>
  <si>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</si>
  <si>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</si>
  <si>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</si>
  <si>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</si>
  <si>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</si>
  <si>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</si>
  <si>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</si>
  <si>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</si>
  <si>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</si>
  <si>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</si>
  <si>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</si>
  <si>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</si>
  <si>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</si>
  <si>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</si>
  <si>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</si>
  <si>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</si>
  <si>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</si>
  <si>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</si>
  <si>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</si>
  <si>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</si>
  <si>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</si>
  <si>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</si>
  <si>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</si>
  <si>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</si>
  <si>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</si>
  <si>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</si>
  <si>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</si>
  <si>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</si>
  <si>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</si>
  <si>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</si>
  <si>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</si>
  <si>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</si>
  <si>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</si>
  <si>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</si>
  <si>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</si>
  <si>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</si>
  <si>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</si>
  <si>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</si>
  <si>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</si>
  <si>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</si>
  <si>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</si>
  <si>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</si>
  <si>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</si>
  <si>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</si>
  <si>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</si>
  <si>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</si>
  <si>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</si>
  <si>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</si>
  <si>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</si>
  <si>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</si>
  <si>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</si>
  <si>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</si>
  <si>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</si>
  <si>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</si>
  <si>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</si>
  <si>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</si>
  <si>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</si>
  <si>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</si>
  <si>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</si>
  <si>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</si>
  <si>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</si>
  <si>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</si>
  <si>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</si>
  <si>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</si>
  <si>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</si>
  <si>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</si>
  <si>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</si>
  <si>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</si>
  <si>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</si>
  <si>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</si>
  <si>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</si>
  <si>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</si>
  <si>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</si>
  <si>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</si>
  <si>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</si>
  <si>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</si>
  <si>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</si>
  <si>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</si>
  <si>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</si>
  <si>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</si>
  <si>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</si>
  <si>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</si>
  <si>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</si>
  <si>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</si>
  <si>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</si>
  <si>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</si>
  <si>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</si>
  <si>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</si>
  <si>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</si>
  <si>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</si>
  <si>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</si>
  <si>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</si>
  <si>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</si>
  <si>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</si>
  <si>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</si>
  <si>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</si>
  <si>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</si>
  <si>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</si>
  <si>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</si>
  <si>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</si>
  <si>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</si>
  <si>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</si>
  <si>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</si>
  <si>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</si>
  <si>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</si>
  <si>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</si>
  <si>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</si>
  <si>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</si>
  <si>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</si>
  <si>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</si>
  <si>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</si>
  <si>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</si>
  <si>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</si>
  <si>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</si>
  <si>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</si>
  <si>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</si>
  <si>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</si>
  <si>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</si>
  <si>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</si>
  <si>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</si>
  <si>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</si>
  <si>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</si>
  <si>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</si>
  <si>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</si>
  <si>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</si>
  <si>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</si>
  <si>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</si>
  <si>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</si>
  <si>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</si>
  <si>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</si>
  <si>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</si>
  <si>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</si>
  <si>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</si>
  <si>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</si>
  <si>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</si>
  <si>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</si>
  <si>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</si>
  <si>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</si>
  <si>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</si>
  <si>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</si>
  <si>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</si>
  <si>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</si>
  <si>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</si>
  <si>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</si>
  <si>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</si>
  <si>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</si>
  <si>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</si>
  <si>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</si>
  <si>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</si>
  <si>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</si>
  <si>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</si>
  <si>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</si>
  <si>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</si>
  <si>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</si>
  <si>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</si>
  <si>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</si>
  <si>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</si>
  <si>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</si>
  <si>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</si>
  <si>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</si>
  <si>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</si>
  <si>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</si>
  <si>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</si>
  <si>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</si>
  <si>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</si>
  <si>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</si>
  <si>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</si>
  <si>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</si>
  <si>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</si>
  <si>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</si>
  <si>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</si>
  <si>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</si>
  <si>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</si>
  <si>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</si>
  <si>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</si>
  <si>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</si>
  <si>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</si>
  <si>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</si>
  <si>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</si>
  <si>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</si>
  <si>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</si>
  <si>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</si>
  <si>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</si>
  <si>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</si>
  <si>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</si>
  <si>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</si>
  <si>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</si>
  <si>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</si>
  <si>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</si>
  <si>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</si>
  <si>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</si>
  <si>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</si>
  <si>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</si>
  <si>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</si>
  <si>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</si>
  <si>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</si>
  <si>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</si>
  <si>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</si>
  <si>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</si>
  <si>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</si>
  <si>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</si>
  <si>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</si>
  <si>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</si>
  <si>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</si>
  <si>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</si>
  <si>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</si>
  <si>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</si>
  <si>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</si>
  <si>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</si>
  <si>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</si>
  <si>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</si>
  <si>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</si>
  <si>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</si>
  <si>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</si>
  <si>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</si>
  <si>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</si>
  <si>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</si>
  <si>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</si>
  <si>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</si>
  <si>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</si>
  <si>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</si>
  <si>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</si>
  <si>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</si>
  <si>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</si>
  <si>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</si>
  <si>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</si>
  <si>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</si>
  <si>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</si>
  <si>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</si>
  <si>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</si>
  <si>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</si>
  <si>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</si>
  <si>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</si>
  <si>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</si>
  <si>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</si>
  <si>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</si>
  <si>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</si>
  <si>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</si>
  <si>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</si>
  <si>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</si>
  <si>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</si>
  <si>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</si>
  <si>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</si>
  <si>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</si>
  <si>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</si>
  <si>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</si>
  <si>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</si>
  <si>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</si>
  <si>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</si>
  <si>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</si>
  <si>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</si>
  <si>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</si>
  <si>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</si>
  <si>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</si>
  <si>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</si>
  <si>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</si>
  <si>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</si>
  <si>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</si>
  <si>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</si>
  <si>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</si>
  <si>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</si>
  <si>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</si>
  <si>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</si>
  <si>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</si>
  <si>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</si>
  <si>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</si>
  <si>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</si>
  <si>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</si>
  <si>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</si>
  <si>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</si>
  <si>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</si>
  <si>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</si>
  <si>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</si>
  <si>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</si>
  <si>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</si>
  <si>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</si>
  <si>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</si>
  <si>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</si>
  <si>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</si>
  <si>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</si>
  <si>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</si>
  <si>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</si>
  <si>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</si>
  <si>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</si>
  <si>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</si>
  <si>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</si>
  <si>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</si>
  <si>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</si>
  <si>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</si>
  <si>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</si>
  <si>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</si>
  <si>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</si>
  <si>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</si>
  <si>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</si>
  <si>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</si>
  <si>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</si>
  <si>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</si>
  <si>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</si>
  <si>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</si>
  <si>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</si>
  <si>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</si>
  <si>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</si>
  <si>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</si>
  <si>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</si>
  <si>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</si>
  <si>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</si>
  <si>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</si>
  <si>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</si>
  <si>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</si>
  <si>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</si>
  <si>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</si>
  <si>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</si>
  <si>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</si>
  <si>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</si>
  <si>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</si>
  <si>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</si>
  <si>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</si>
  <si>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</si>
  <si>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</si>
  <si>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</si>
  <si>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</si>
  <si>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</si>
  <si>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</si>
  <si>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</si>
  <si>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</si>
  <si>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</si>
  <si>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</si>
  <si>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</si>
  <si>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</si>
  <si>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</si>
  <si>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</si>
  <si>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</si>
  <si>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</si>
  <si>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</si>
  <si>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</si>
  <si>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</si>
  <si>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</si>
  <si>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</si>
  <si>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</si>
  <si>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</si>
  <si>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</si>
  <si>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</si>
  <si>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</si>
  <si>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</si>
  <si>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</si>
  <si>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</si>
  <si>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</si>
  <si>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</si>
  <si>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</si>
  <si>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</si>
  <si>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</si>
  <si>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</si>
  <si>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</si>
  <si>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</si>
  <si>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</si>
  <si>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</si>
  <si>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</si>
  <si>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</si>
  <si>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</si>
  <si>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</si>
  <si>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</si>
  <si>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</si>
  <si>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</si>
  <si>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</si>
  <si>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</si>
  <si>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</si>
  <si>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</si>
  <si>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</si>
  <si>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</si>
  <si>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</si>
  <si>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</si>
  <si>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</si>
  <si>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</si>
  <si>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</si>
  <si>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</si>
  <si>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</si>
  <si>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</si>
  <si>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</si>
  <si>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</si>
  <si>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</si>
  <si>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</si>
  <si>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</si>
  <si>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</si>
  <si>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</si>
  <si>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</si>
  <si>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</si>
  <si>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</si>
  <si>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</si>
  <si>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</si>
  <si>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</si>
  <si>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</si>
  <si>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</si>
  <si>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</si>
  <si>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</si>
  <si>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</si>
  <si>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</si>
  <si>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</si>
  <si>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</si>
  <si>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</si>
  <si>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</si>
  <si>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</si>
  <si>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</si>
  <si>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</si>
  <si>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</si>
  <si>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</si>
  <si>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</si>
  <si>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</si>
  <si>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</si>
  <si>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</si>
  <si>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</si>
  <si>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</si>
  <si>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</si>
  <si>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</si>
  <si>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</si>
  <si>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</si>
  <si>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</si>
  <si>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</si>
  <si>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</si>
  <si>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</si>
  <si>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</si>
  <si>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</si>
  <si>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</si>
  <si>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</si>
  <si>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</si>
  <si>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</si>
  <si>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</si>
  <si>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</si>
  <si>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</si>
  <si>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</si>
  <si>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</si>
  <si>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</si>
  <si>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</si>
  <si>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</si>
  <si>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</si>
  <si>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</si>
  <si>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</si>
  <si>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</si>
  <si>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</si>
  <si>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</si>
  <si>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</si>
  <si>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</si>
  <si>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</si>
  <si>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</si>
  <si>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</si>
  <si>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</si>
  <si>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</si>
  <si>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</si>
  <si>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</si>
  <si>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</si>
  <si>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</si>
  <si>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</si>
  <si>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</si>
  <si>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</si>
  <si>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</si>
  <si>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</si>
  <si>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</si>
  <si>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</si>
  <si>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</si>
  <si>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</si>
  <si>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</si>
  <si>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</si>
  <si>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</si>
  <si>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</si>
  <si>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</si>
  <si>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</si>
  <si>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</si>
  <si>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</si>
  <si>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</si>
  <si>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</si>
  <si>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</si>
  <si>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</si>
  <si>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</si>
  <si>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</si>
  <si>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</si>
  <si>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</si>
  <si>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</si>
  <si>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</si>
  <si>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</si>
  <si>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</si>
  <si>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</si>
  <si>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</si>
  <si>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</si>
  <si>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</si>
  <si>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</si>
  <si>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</si>
  <si>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</si>
  <si>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</si>
  <si>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</si>
  <si>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</si>
  <si>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</si>
  <si>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</si>
  <si>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</si>
  <si>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</si>
  <si>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</si>
  <si>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</si>
  <si>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</si>
  <si>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</si>
  <si>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</si>
  <si>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</si>
  <si>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</si>
  <si>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</si>
  <si>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</si>
  <si>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</si>
  <si>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</si>
  <si>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</si>
  <si>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</si>
  <si>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</si>
  <si>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</si>
  <si>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</si>
  <si>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</si>
  <si>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</si>
  <si>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</si>
  <si>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</si>
  <si>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</si>
  <si>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</si>
  <si>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</si>
  <si>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</si>
  <si>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</si>
  <si>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</si>
  <si>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</si>
  <si>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</si>
  <si>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</si>
  <si>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</si>
  <si>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</si>
  <si>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</si>
  <si>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</si>
  <si>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</si>
  <si>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</si>
  <si>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</si>
  <si>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</si>
  <si>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</si>
  <si>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</si>
  <si>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</si>
  <si>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</si>
  <si>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</si>
  <si>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</si>
  <si>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</si>
  <si>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</si>
  <si>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</si>
  <si>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</si>
  <si>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</si>
  <si>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</si>
  <si>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</si>
  <si>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</si>
  <si>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</si>
  <si>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</si>
  <si>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</si>
  <si>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</si>
  <si>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</si>
  <si>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</si>
  <si>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</si>
  <si>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</si>
  <si>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</si>
  <si>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</si>
  <si>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</si>
  <si>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</si>
  <si>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</si>
  <si>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</si>
  <si>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</si>
  <si>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</si>
  <si>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</si>
  <si>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</si>
  <si>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</si>
  <si>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</si>
  <si>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</si>
  <si>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</si>
  <si>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</si>
  <si>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</si>
  <si>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</si>
  <si>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</si>
  <si>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</si>
  <si>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</si>
  <si>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</si>
  <si>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</si>
  <si>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</si>
  <si>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</si>
  <si>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</si>
  <si>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</si>
  <si>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</si>
  <si>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</si>
  <si>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</si>
  <si>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</si>
  <si>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</si>
  <si>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</si>
  <si>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</si>
  <si>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</si>
  <si>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</si>
  <si>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</si>
  <si>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</si>
  <si>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</si>
  <si>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</si>
  <si>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</si>
  <si>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</si>
  <si>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</si>
  <si>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</si>
  <si>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</si>
  <si>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</si>
  <si>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</si>
  <si>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</si>
  <si>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</si>
  <si>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</si>
  <si>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</si>
  <si>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</si>
  <si>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</si>
  <si>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</si>
  <si>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</si>
  <si>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</si>
  <si>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</si>
  <si>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</si>
  <si>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</si>
  <si>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</si>
  <si>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</si>
  <si>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</si>
  <si>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</si>
  <si>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</si>
  <si>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</si>
  <si>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</si>
  <si>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</si>
  <si>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</si>
  <si>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</si>
  <si>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</si>
  <si>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</si>
  <si>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</si>
  <si>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</si>
  <si>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</si>
  <si>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</si>
  <si>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</si>
  <si>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</si>
  <si>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</si>
  <si>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</si>
  <si>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</si>
  <si>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</si>
  <si>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</si>
  <si>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</si>
  <si>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</si>
  <si>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</si>
  <si>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</si>
  <si>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</si>
  <si>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</si>
  <si>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</si>
  <si>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</si>
  <si>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</si>
  <si>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</si>
  <si>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</si>
  <si>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</si>
  <si>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</si>
  <si>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</si>
  <si>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</si>
  <si>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</si>
  <si>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</si>
  <si>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</si>
  <si>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</si>
  <si>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</si>
  <si>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</si>
  <si>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</si>
  <si>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</si>
  <si>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</si>
  <si>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</si>
  <si>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</si>
  <si>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</si>
  <si>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</si>
  <si>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</si>
  <si>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</si>
  <si>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</si>
  <si>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</si>
  <si>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</si>
  <si>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</si>
  <si>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</si>
  <si>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</si>
  <si>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</si>
  <si>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</si>
  <si>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</si>
  <si>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</si>
  <si>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</si>
  <si>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</si>
  <si>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</si>
  <si>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</si>
  <si>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</si>
  <si>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</si>
  <si>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</si>
  <si>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</si>
  <si>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</si>
  <si>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</si>
  <si>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</si>
  <si>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</si>
  <si>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</si>
  <si>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</si>
  <si>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</si>
  <si>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</si>
  <si>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</si>
  <si>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</si>
  <si>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</si>
  <si>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</si>
  <si>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</si>
  <si>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</si>
  <si>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</si>
  <si>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</si>
  <si>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</si>
  <si>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</si>
  <si>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</si>
  <si>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</si>
  <si>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</si>
  <si>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</si>
  <si>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</si>
  <si>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</si>
  <si>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</si>
  <si>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</si>
  <si>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</si>
  <si>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</si>
  <si>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</si>
  <si>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</si>
  <si>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</si>
  <si>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</si>
  <si>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</si>
  <si>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</si>
  <si>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</si>
  <si>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</si>
  <si>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</si>
  <si>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</si>
  <si>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</si>
  <si>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</si>
  <si>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</si>
  <si>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</si>
  <si>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</si>
  <si>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</si>
  <si>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</si>
  <si>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</si>
  <si>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</si>
  <si>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</si>
  <si>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</si>
  <si>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</si>
  <si>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</si>
  <si>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</si>
  <si>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</si>
  <si>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</si>
  <si>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</si>
  <si>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</si>
  <si>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</si>
  <si>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</si>
  <si>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</si>
  <si>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</si>
  <si>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</si>
  <si>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</si>
  <si>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</si>
  <si>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</si>
  <si>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</si>
  <si>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</si>
  <si>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</si>
  <si>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</si>
  <si>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</si>
  <si>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</si>
  <si>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</si>
  <si>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</si>
  <si>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</si>
  <si>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</si>
  <si>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</si>
  <si>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</si>
  <si>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</si>
  <si>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</si>
  <si>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</si>
  <si>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</si>
  <si>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</si>
  <si>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</si>
  <si>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</si>
  <si>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</si>
  <si>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</si>
  <si>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</si>
  <si>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</si>
  <si>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</si>
  <si>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</si>
  <si>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</si>
  <si>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</si>
  <si>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</si>
  <si>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</si>
  <si>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</si>
  <si>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</si>
  <si>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</si>
  <si>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</si>
  <si>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</si>
  <si>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</si>
  <si>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</si>
  <si>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</si>
  <si>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</si>
  <si>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</si>
  <si>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</si>
  <si>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</si>
  <si>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</si>
  <si>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</si>
  <si>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</si>
  <si>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</si>
  <si>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</si>
  <si>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</si>
  <si>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</si>
  <si>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</si>
  <si>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</si>
  <si>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</si>
  <si>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</si>
  <si>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</si>
  <si>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</si>
  <si>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</si>
  <si>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</si>
  <si>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</si>
  <si>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</si>
  <si>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</si>
  <si>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</si>
  <si>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</si>
  <si>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</si>
  <si>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</si>
  <si>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</si>
  <si>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</si>
  <si>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</si>
  <si>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</si>
  <si>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</si>
  <si>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</si>
  <si>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</si>
  <si>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</si>
  <si>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</si>
  <si>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</si>
  <si>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</si>
  <si>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</si>
  <si>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</si>
  <si>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</si>
  <si>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</si>
  <si>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</si>
  <si>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</si>
  <si>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</si>
  <si>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</si>
  <si>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</si>
  <si>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</si>
  <si>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</si>
  <si>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</si>
  <si>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</si>
  <si>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</si>
  <si>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</si>
  <si>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</si>
  <si>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</si>
  <si>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</si>
  <si>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</si>
  <si>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</si>
  <si>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</si>
  <si>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</si>
  <si>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</si>
  <si>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</si>
  <si>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</si>
  <si>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</si>
  <si>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</si>
  <si>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</si>
  <si>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</si>
  <si>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</si>
  <si>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</si>
  <si>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</si>
  <si>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</si>
  <si>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</si>
  <si>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</si>
  <si>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</si>
  <si>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</si>
  <si>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</si>
  <si>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</si>
  <si>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</si>
  <si>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</si>
  <si>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</si>
  <si>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</si>
  <si>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</si>
  <si>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</si>
  <si>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</si>
  <si>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</si>
  <si>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</si>
  <si>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</si>
  <si>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</si>
  <si>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</si>
  <si>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</si>
  <si>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</si>
  <si>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</si>
  <si>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</si>
  <si>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</si>
  <si>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</si>
  <si>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</si>
  <si>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</si>
  <si>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</si>
  <si>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</si>
  <si>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</si>
  <si>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</si>
  <si>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</si>
  <si>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</si>
  <si>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</si>
  <si>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</si>
  <si>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</si>
  <si>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</si>
  <si>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</si>
  <si>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</si>
  <si>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</si>
  <si>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</si>
  <si>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</si>
  <si>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</si>
  <si>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</si>
  <si>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</si>
  <si>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</si>
  <si>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</si>
  <si>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</si>
  <si>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</si>
  <si>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</si>
  <si>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</si>
  <si>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</si>
  <si>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</si>
  <si>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</si>
  <si>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</si>
  <si>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</si>
  <si>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</si>
  <si>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</si>
  <si>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</si>
  <si>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</si>
  <si>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</si>
  <si>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</si>
  <si>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</si>
  <si>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</si>
  <si>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</si>
  <si>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</si>
  <si>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</si>
  <si>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</si>
  <si>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</si>
  <si>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</si>
  <si>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</si>
  <si>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</si>
  <si>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</si>
  <si>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</si>
  <si>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</si>
  <si>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</si>
  <si>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</si>
  <si>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</si>
  <si>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</si>
  <si>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</si>
  <si>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</si>
  <si>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</si>
  <si>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</si>
  <si>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</si>
  <si>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</si>
  <si>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</si>
  <si>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</si>
  <si>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</si>
  <si>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</si>
  <si>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</si>
  <si>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</si>
  <si>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</si>
  <si>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</si>
  <si>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</si>
  <si>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</si>
  <si>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</si>
  <si>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</si>
  <si>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</si>
  <si>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</si>
  <si>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</si>
  <si>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</si>
  <si>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</si>
  <si>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</si>
  <si>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</si>
  <si>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</si>
  <si>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</si>
  <si>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</si>
  <si>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</si>
  <si>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</si>
  <si>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</si>
  <si>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</si>
  <si>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</si>
  <si>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</si>
  <si>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</si>
  <si>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</si>
  <si>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</si>
  <si>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</si>
  <si>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</si>
  <si>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</si>
  <si>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</si>
  <si>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</si>
  <si>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</si>
  <si>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</si>
  <si>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</si>
  <si>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</si>
  <si>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</si>
  <si>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</si>
  <si>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</si>
  <si>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</si>
  <si>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</si>
  <si>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</si>
  <si>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</si>
  <si>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</si>
  <si>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</si>
  <si>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</si>
  <si>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</si>
  <si>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</si>
  <si>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</si>
  <si>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</si>
  <si>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</si>
  <si>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</si>
  <si>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</si>
  <si>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</si>
  <si>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</si>
  <si>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</si>
  <si>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</si>
  <si>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</si>
  <si>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</si>
  <si>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</si>
  <si>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</si>
  <si>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</si>
  <si>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</si>
  <si>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</si>
  <si>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</si>
  <si>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</si>
  <si>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</si>
  <si>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</si>
  <si>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</si>
  <si>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</si>
  <si>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</si>
  <si>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</si>
  <si>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</si>
  <si>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</si>
  <si>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</si>
  <si>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</si>
  <si>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</si>
  <si>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</si>
  <si>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</si>
  <si>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</si>
  <si>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</si>
  <si>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</si>
  <si>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</si>
  <si>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</si>
  <si>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</si>
  <si>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</si>
  <si>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</si>
  <si>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</si>
  <si>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</si>
  <si>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</si>
  <si>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</si>
  <si>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</si>
  <si>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</si>
  <si>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</si>
  <si>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</si>
  <si>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</si>
  <si>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</si>
  <si>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</si>
  <si>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</si>
  <si>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</si>
  <si>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</si>
  <si>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</si>
  <si>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</si>
  <si>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</si>
  <si>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</si>
  <si>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</si>
  <si>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</si>
  <si>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</si>
  <si>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</si>
  <si>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</si>
  <si>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</si>
  <si>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</si>
  <si>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</si>
  <si>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</si>
  <si>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</si>
  <si>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</si>
  <si>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</si>
  <si>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</si>
  <si>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</si>
  <si>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</si>
  <si>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</si>
  <si>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</si>
  <si>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</si>
  <si>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</si>
  <si>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</si>
  <si>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</si>
  <si>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</si>
  <si>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</si>
  <si>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</si>
  <si>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</si>
  <si>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</si>
  <si>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</si>
  <si>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</si>
  <si>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</si>
  <si>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</si>
  <si>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</si>
  <si>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</si>
  <si>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</si>
  <si>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</si>
  <si>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</si>
  <si>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</si>
  <si>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</si>
  <si>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</si>
  <si>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</si>
  <si>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</si>
  <si>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</si>
  <si>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</si>
  <si>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</si>
  <si>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</si>
  <si>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</si>
  <si>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</si>
  <si>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</si>
  <si>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</si>
  <si>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</si>
  <si>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</si>
  <si>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</si>
  <si>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</si>
  <si>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</si>
  <si>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</si>
  <si>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</si>
  <si>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</si>
  <si>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</si>
  <si>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</si>
  <si>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</si>
  <si>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</si>
  <si>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</si>
  <si>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</si>
  <si>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</si>
  <si>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</si>
  <si>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</si>
  <si>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</si>
  <si>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</si>
  <si>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</si>
  <si>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</si>
  <si>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</si>
  <si>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</si>
  <si>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</si>
  <si>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</si>
  <si>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</si>
  <si>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</si>
  <si>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</si>
  <si>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</si>
  <si>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</si>
  <si>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</si>
  <si>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</si>
  <si>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</si>
  <si>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</si>
  <si>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</si>
  <si>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</si>
  <si>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</si>
  <si>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</si>
  <si>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</si>
  <si>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</si>
  <si>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</si>
  <si>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</si>
  <si>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</si>
  <si>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</si>
  <si>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</si>
  <si>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</si>
  <si>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</si>
  <si>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</si>
  <si>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</si>
  <si>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</si>
  <si>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</si>
  <si>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</si>
  <si>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</si>
  <si>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</si>
  <si>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</si>
  <si>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</si>
  <si>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</si>
  <si>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</si>
  <si>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</si>
  <si>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</si>
  <si>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</si>
  <si>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</si>
  <si>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</si>
  <si>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</si>
  <si>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</si>
  <si>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</si>
  <si>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</si>
  <si>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</si>
  <si>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</si>
  <si>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</si>
  <si>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</si>
  <si>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</si>
  <si>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</si>
  <si>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</si>
  <si>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</si>
  <si>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</si>
  <si>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</si>
  <si>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</si>
  <si>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</si>
  <si>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</si>
  <si>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</si>
  <si>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</si>
  <si>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</si>
  <si>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</si>
  <si>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</si>
  <si>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</si>
  <si>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</si>
  <si>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</si>
  <si>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</si>
  <si>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</si>
  <si>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</si>
  <si>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</si>
  <si>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</si>
  <si>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</si>
  <si>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</si>
  <si>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</si>
  <si>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</si>
  <si>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</si>
  <si>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</si>
  <si>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</si>
  <si>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</si>
  <si>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</si>
  <si>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</si>
  <si>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</si>
  <si>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</si>
  <si>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</si>
  <si>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</si>
  <si>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</si>
  <si>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</si>
  <si>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</si>
  <si>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</si>
  <si>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</si>
  <si>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</si>
  <si>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</si>
  <si>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</si>
  <si>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</si>
  <si>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</si>
  <si>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</si>
  <si>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</si>
  <si>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</si>
  <si>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</si>
  <si>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</si>
  <si>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</si>
  <si>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</si>
  <si>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</si>
  <si>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</si>
  <si>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</si>
  <si>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</si>
  <si>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</si>
  <si>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</si>
  <si>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</si>
  <si>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</si>
  <si>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</si>
  <si>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</si>
  <si>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</si>
  <si>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</si>
  <si>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</si>
  <si>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</si>
  <si>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</si>
  <si>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</si>
  <si>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</si>
  <si>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</si>
  <si>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</si>
  <si>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</si>
  <si>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</si>
  <si>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</si>
  <si>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</si>
  <si>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</si>
  <si>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</si>
  <si>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</si>
  <si>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</si>
  <si>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</si>
  <si>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</si>
  <si>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</si>
  <si>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</si>
  <si>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</si>
  <si>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</si>
  <si>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</si>
  <si>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</si>
  <si>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</si>
  <si>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</si>
  <si>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</si>
  <si>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</si>
  <si>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</si>
  <si>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</si>
  <si>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</si>
  <si>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</si>
  <si>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</si>
  <si>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</si>
  <si>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</si>
  <si>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</si>
  <si>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</si>
  <si>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</si>
  <si>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</si>
  <si>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</si>
  <si>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</si>
  <si>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</si>
  <si>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</si>
  <si>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</si>
  <si>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</si>
  <si>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</si>
  <si>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</si>
  <si>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</si>
  <si>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</si>
  <si>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</si>
  <si>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</si>
  <si>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</si>
  <si>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</si>
  <si>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</si>
  <si>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</si>
  <si>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</si>
  <si>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</si>
  <si>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</si>
  <si>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</si>
  <si>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</si>
  <si>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</si>
  <si>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</si>
  <si>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</si>
  <si>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</si>
  <si>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</si>
  <si>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</si>
  <si>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</si>
  <si>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</si>
  <si>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</si>
  <si>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</si>
  <si>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</si>
  <si>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</si>
  <si>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</si>
  <si>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</si>
  <si>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</si>
  <si>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</si>
  <si>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</si>
  <si>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</si>
  <si>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</si>
  <si>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</si>
  <si>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</si>
  <si>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</si>
  <si>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</si>
  <si>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</si>
  <si>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</si>
  <si>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</si>
  <si>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</si>
  <si>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</si>
  <si>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</si>
  <si>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</si>
  <si>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</si>
  <si>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</si>
  <si>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</si>
  <si>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</si>
  <si>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</si>
  <si>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</si>
  <si>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</si>
  <si>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</si>
  <si>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</si>
  <si>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</si>
  <si>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</si>
  <si>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</si>
  <si>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</si>
  <si>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</si>
  <si>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</si>
  <si>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</si>
  <si>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</si>
  <si>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</si>
  <si>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</si>
  <si>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</si>
  <si>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</si>
  <si>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</si>
  <si>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</si>
  <si>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</si>
  <si>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</si>
  <si>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</si>
  <si>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</si>
  <si>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</si>
  <si>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</si>
  <si>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</si>
  <si>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</si>
  <si>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</si>
  <si>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</si>
  <si>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</si>
  <si>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</si>
  <si>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</si>
  <si>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</si>
  <si>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</si>
  <si>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</si>
  <si>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</si>
  <si>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</si>
  <si>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</si>
  <si>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</si>
  <si>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</si>
  <si>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</si>
  <si>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</si>
  <si>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</si>
  <si>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</si>
  <si>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</si>
  <si>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</si>
  <si>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</si>
  <si>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</si>
  <si>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</si>
  <si>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</si>
  <si>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</si>
  <si>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</si>
  <si>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</si>
  <si>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</si>
  <si>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</si>
  <si>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</si>
  <si>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</si>
  <si>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</si>
  <si>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</si>
  <si>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</si>
  <si>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</si>
  <si>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</si>
  <si>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</si>
  <si>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</si>
  <si>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</si>
  <si>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</si>
  <si>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</si>
  <si>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</si>
  <si>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</si>
  <si>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</si>
  <si>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</si>
  <si>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</si>
  <si>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</si>
  <si>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</si>
  <si>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</si>
  <si>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</si>
  <si>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</si>
  <si>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</si>
  <si>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</si>
  <si>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</si>
  <si>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</si>
  <si>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</si>
  <si>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</si>
  <si>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</si>
  <si>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</si>
  <si>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</si>
  <si>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</si>
  <si>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</si>
  <si>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</si>
  <si>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</si>
  <si>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</si>
  <si>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</si>
  <si>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</si>
  <si>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</si>
  <si>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</si>
  <si>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</si>
  <si>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</si>
  <si>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</si>
  <si>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</si>
  <si>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</si>
  <si>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</si>
  <si>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</si>
  <si>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</si>
  <si>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</si>
  <si>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</si>
  <si>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</si>
  <si>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</si>
  <si>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</si>
  <si>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</si>
  <si>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</si>
  <si>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</si>
  <si>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</si>
  <si>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</si>
  <si>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</si>
  <si>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</si>
  <si>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</si>
  <si>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</si>
  <si>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</si>
  <si>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</si>
  <si>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</si>
  <si>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</si>
  <si>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</si>
  <si>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</si>
  <si>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</si>
  <si>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</si>
  <si>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</si>
  <si>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</si>
  <si>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</si>
  <si>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</si>
  <si>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</si>
  <si>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</si>
  <si>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</si>
  <si>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</si>
  <si>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</si>
  <si>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</si>
  <si>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</si>
  <si>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</si>
  <si>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</si>
  <si>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</si>
  <si>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</si>
  <si>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</si>
  <si>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</si>
  <si>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</si>
  <si>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</si>
  <si>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</si>
  <si>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</si>
  <si>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</si>
  <si>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</si>
  <si>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</si>
  <si>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</si>
  <si>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</si>
  <si>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</si>
  <si>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</si>
  <si>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</si>
  <si>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</si>
  <si>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</si>
  <si>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</si>
  <si>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</si>
  <si>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</si>
  <si>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</si>
  <si>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</si>
  <si>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</si>
  <si>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</si>
  <si>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</si>
  <si>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</si>
  <si>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</si>
  <si>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</si>
  <si>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</si>
  <si>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</si>
  <si>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</si>
  <si>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</si>
  <si>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</si>
  <si>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</si>
  <si>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</si>
  <si>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</si>
  <si>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</si>
  <si>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</si>
  <si>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</si>
  <si>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</si>
  <si>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</si>
  <si>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</si>
  <si>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</si>
  <si>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</si>
  <si>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</si>
  <si>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</si>
  <si>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</si>
  <si>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</si>
  <si>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</si>
  <si>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</si>
  <si>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</si>
  <si>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</si>
  <si>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</si>
  <si>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</si>
  <si>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</si>
  <si>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</si>
  <si>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</si>
  <si>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</si>
  <si>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</si>
  <si>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</si>
  <si>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</si>
  <si>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</si>
  <si>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</si>
  <si>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</si>
  <si>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</si>
  <si>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</si>
  <si>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</si>
  <si>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</si>
  <si>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</si>
  <si>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</si>
  <si>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</si>
  <si>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</si>
  <si>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</si>
  <si>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</si>
  <si>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</si>
  <si>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</si>
  <si>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</si>
  <si>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</si>
  <si>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</si>
  <si>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</si>
  <si>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</si>
  <si>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</si>
  <si>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</si>
  <si>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</si>
  <si>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</si>
  <si>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</si>
  <si>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</si>
  <si>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</si>
  <si>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</si>
  <si>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</si>
  <si>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</si>
  <si>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</si>
  <si>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</si>
  <si>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</si>
  <si>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</si>
  <si>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</si>
  <si>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</si>
  <si>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</si>
  <si>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</si>
  <si>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</si>
  <si>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</si>
  <si>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</si>
  <si>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</si>
  <si>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</si>
  <si>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</si>
  <si>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</si>
  <si>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</si>
  <si>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</si>
  <si>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</si>
  <si>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</si>
  <si>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</si>
  <si>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</si>
  <si>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</si>
  <si>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</si>
  <si>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</si>
  <si>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</si>
  <si>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</si>
  <si>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</si>
  <si>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</si>
  <si>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</si>
  <si>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</si>
  <si>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</si>
  <si>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</si>
  <si>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</si>
  <si>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</si>
  <si>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</si>
  <si>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</si>
  <si>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</si>
  <si>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</si>
  <si>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</si>
  <si>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</si>
  <si>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</si>
  <si>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</si>
  <si>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</si>
  <si>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</si>
  <si>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</si>
  <si>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</si>
  <si>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</si>
  <si>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</si>
  <si>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</si>
  <si>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</si>
  <si>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</si>
  <si>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</si>
  <si>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</si>
  <si>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</si>
  <si>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</si>
  <si>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</si>
  <si>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</si>
  <si>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</si>
  <si>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</si>
  <si>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</si>
  <si>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</si>
  <si>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</si>
  <si>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</si>
  <si>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</si>
  <si>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</si>
  <si>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</si>
  <si>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</si>
  <si>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</si>
  <si>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</si>
  <si>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</si>
  <si>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</si>
  <si>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</si>
  <si>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</si>
  <si>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</si>
  <si>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</si>
  <si>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</si>
  <si>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</si>
  <si>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</si>
  <si>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</si>
  <si>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</si>
  <si>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</si>
  <si>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</si>
  <si>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</si>
  <si>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</si>
  <si>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</si>
  <si>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</si>
  <si>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</si>
  <si>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</si>
  <si>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</si>
  <si>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</si>
  <si>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</si>
  <si>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</si>
  <si>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</si>
  <si>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</si>
  <si>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</si>
  <si>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</si>
  <si>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</si>
  <si>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</si>
  <si>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</si>
  <si>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</si>
  <si>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</si>
  <si>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</si>
  <si>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</si>
  <si>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</si>
  <si>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</si>
  <si>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</si>
  <si>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</si>
  <si>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</si>
  <si>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</si>
  <si>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</si>
  <si>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</si>
  <si>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</si>
  <si>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</si>
  <si>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</si>
  <si>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</si>
  <si>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</si>
  <si>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</si>
  <si>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</si>
  <si>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</si>
  <si>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</si>
  <si>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</si>
  <si>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</si>
  <si>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</si>
  <si>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</si>
  <si>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</si>
  <si>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</si>
  <si>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</si>
  <si>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</si>
  <si>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</si>
  <si>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</si>
  <si>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</si>
  <si>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</si>
  <si>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</si>
  <si>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</si>
  <si>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</si>
  <si>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</si>
  <si>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</si>
  <si>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</si>
  <si>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</si>
  <si>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</si>
  <si>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</si>
  <si>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</si>
  <si>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</si>
  <si>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</si>
  <si>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</si>
  <si>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</si>
  <si>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</si>
  <si>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</si>
  <si>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</si>
  <si>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</si>
  <si>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</si>
  <si>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</si>
  <si>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</si>
  <si>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</si>
  <si>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</si>
  <si>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</si>
  <si>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</si>
  <si>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</si>
  <si>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</si>
  <si>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</si>
  <si>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</si>
  <si>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</si>
  <si>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</si>
  <si>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</si>
  <si>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</si>
  <si>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</si>
  <si>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</si>
  <si>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</si>
  <si>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</si>
  <si>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</si>
  <si>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</si>
  <si>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</si>
  <si>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</si>
  <si>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</si>
  <si>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</si>
  <si>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</si>
  <si>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</si>
  <si>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</si>
  <si>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</si>
  <si>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</si>
  <si>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</si>
  <si>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</si>
  <si>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</si>
  <si>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</si>
  <si>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</si>
  <si>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</si>
  <si>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</si>
  <si>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</si>
  <si>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</si>
  <si>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</si>
  <si>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</si>
  <si>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</si>
  <si>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</si>
  <si>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</si>
  <si>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</si>
  <si>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</si>
  <si>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</si>
  <si>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</si>
  <si>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</si>
  <si>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</si>
  <si>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</si>
  <si>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</si>
  <si>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</si>
  <si>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</si>
  <si>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</si>
  <si>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</si>
  <si>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</si>
  <si>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</si>
  <si>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</si>
  <si>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</si>
  <si>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</si>
  <si>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</si>
  <si>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</si>
  <si>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</si>
  <si>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</si>
  <si>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</si>
  <si>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</si>
  <si>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</si>
  <si>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</si>
  <si>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</si>
  <si>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</si>
  <si>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</si>
  <si>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</si>
  <si>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</si>
  <si>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</si>
  <si>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</si>
  <si>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</si>
  <si>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</si>
  <si>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</si>
  <si>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</si>
  <si>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</si>
  <si>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</si>
  <si>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</si>
  <si>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</si>
  <si>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</si>
  <si>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</si>
  <si>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</si>
  <si>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</si>
  <si>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</si>
  <si>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</si>
  <si>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</si>
  <si>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</si>
  <si>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</si>
  <si>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</si>
  <si>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</si>
  <si>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</si>
  <si>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</si>
  <si>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</si>
  <si>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</si>
  <si>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</si>
  <si>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</si>
  <si>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</si>
  <si>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</si>
  <si>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</si>
  <si>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</si>
  <si>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</si>
  <si>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</si>
  <si>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</si>
  <si>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</si>
  <si>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</si>
  <si>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</si>
  <si>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</si>
  <si>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</si>
  <si>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</si>
  <si>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</si>
  <si>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</si>
  <si>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</si>
  <si>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</si>
  <si>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</si>
  <si>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</si>
  <si>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</si>
  <si>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</si>
  <si>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</si>
  <si>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</si>
  <si>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</si>
  <si>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</si>
  <si>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</si>
  <si>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</si>
  <si>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</si>
  <si>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</si>
  <si>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</si>
  <si>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</si>
  <si>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</si>
  <si>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</si>
  <si>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</si>
  <si>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</si>
  <si>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</si>
  <si>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</si>
  <si>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</si>
  <si>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</si>
  <si>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</si>
  <si>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</si>
  <si>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</si>
  <si>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</si>
  <si>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</si>
  <si>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</si>
  <si>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</si>
  <si>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</si>
  <si>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</si>
  <si>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</si>
  <si>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</si>
  <si>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</si>
  <si>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</si>
  <si>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</si>
  <si>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</si>
  <si>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</si>
  <si>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</si>
  <si>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</si>
  <si>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</si>
  <si>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</si>
  <si>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</si>
  <si>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</si>
  <si>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</si>
  <si>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</si>
  <si>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</si>
  <si>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</si>
  <si>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</si>
  <si>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</si>
  <si>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</si>
  <si>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</si>
  <si>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</si>
  <si>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</si>
  <si>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</si>
  <si>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</si>
  <si>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</si>
  <si>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</si>
  <si>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</si>
  <si>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</si>
  <si>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</si>
  <si>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</si>
  <si>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</si>
  <si>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</si>
  <si>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</si>
  <si>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</si>
  <si>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</si>
  <si>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</si>
  <si>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</si>
  <si>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</si>
  <si>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</si>
  <si>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</si>
  <si>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</si>
  <si>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</si>
  <si>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</si>
  <si>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</si>
  <si>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</si>
  <si>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</si>
  <si>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</si>
  <si>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</si>
  <si>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</si>
  <si>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</si>
  <si>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</si>
  <si>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</si>
  <si>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</si>
  <si>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</si>
  <si>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</si>
  <si>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</si>
  <si>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</si>
  <si>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</si>
  <si>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</si>
  <si>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</si>
  <si>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</si>
  <si>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</si>
  <si>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</si>
  <si>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</si>
  <si>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</si>
  <si>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</si>
  <si>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</si>
  <si>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</si>
  <si>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</si>
  <si>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</si>
  <si>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</si>
  <si>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</si>
  <si>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</si>
  <si>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</si>
  <si>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</si>
  <si>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</si>
  <si>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</si>
  <si>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</si>
  <si>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</si>
  <si>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</si>
  <si>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</si>
  <si>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</si>
  <si>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</si>
  <si>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</si>
  <si>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</si>
  <si>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</si>
  <si>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</si>
  <si>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</si>
  <si>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</si>
  <si>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</si>
  <si>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</si>
  <si>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</si>
  <si>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</si>
  <si>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</si>
  <si>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</si>
  <si>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</si>
  <si>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</si>
  <si>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</si>
  <si>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</si>
  <si>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</si>
  <si>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</si>
  <si>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</si>
  <si>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</si>
  <si>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</si>
  <si>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</si>
  <si>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</si>
  <si>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</si>
  <si>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</si>
  <si>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</si>
  <si>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</si>
  <si>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</si>
  <si>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</si>
  <si>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</si>
  <si>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</si>
  <si>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</si>
  <si>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</si>
  <si>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</si>
  <si>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</si>
  <si>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</si>
  <si>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</si>
  <si>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</si>
  <si>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</si>
  <si>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</si>
  <si>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</si>
  <si>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</si>
  <si>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</si>
  <si>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</si>
  <si>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</si>
  <si>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</si>
  <si>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</si>
  <si>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</si>
  <si>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</si>
  <si>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</si>
  <si>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</si>
  <si>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</si>
  <si>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</si>
  <si>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</si>
  <si>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</si>
  <si>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</si>
  <si>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</si>
  <si>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</si>
  <si>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</si>
  <si>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</si>
  <si>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</si>
  <si>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</si>
  <si>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</si>
  <si>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</si>
  <si>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</si>
  <si>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</si>
  <si>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</si>
  <si>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</si>
  <si>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</si>
  <si>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</si>
  <si>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</si>
  <si>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</si>
  <si>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</si>
  <si>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</si>
  <si>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</si>
  <si>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</si>
  <si>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</si>
  <si>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</si>
  <si>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</si>
  <si>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</si>
  <si>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</si>
  <si>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</si>
  <si>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</si>
  <si>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</si>
  <si>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</si>
  <si>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</si>
  <si>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</si>
  <si>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</si>
  <si>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</si>
  <si>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</si>
  <si>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</si>
  <si>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</si>
  <si>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</si>
  <si>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</si>
  <si>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</si>
  <si>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</si>
  <si>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</si>
  <si>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</si>
  <si>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</si>
  <si>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</si>
  <si>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</si>
  <si>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</si>
  <si>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</si>
  <si>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</si>
  <si>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</si>
  <si>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</si>
  <si>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</si>
  <si>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</si>
  <si>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</si>
  <si>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</si>
  <si>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</si>
  <si>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</si>
  <si>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</si>
  <si>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</si>
  <si>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</si>
  <si>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</si>
  <si>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</si>
  <si>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</si>
  <si>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</si>
  <si>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</si>
  <si>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</si>
  <si>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</si>
  <si>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</si>
  <si>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</si>
  <si>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</si>
  <si>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</si>
  <si>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</si>
  <si>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</si>
  <si>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</si>
  <si>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</si>
  <si>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</si>
  <si>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</si>
  <si>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</si>
  <si>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</si>
  <si>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</si>
  <si>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</si>
  <si>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</si>
  <si>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</si>
  <si>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</si>
  <si>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</si>
  <si>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</si>
  <si>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</si>
  <si>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</si>
  <si>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</si>
  <si>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</si>
  <si>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</si>
  <si>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</si>
  <si>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</si>
  <si>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</si>
  <si>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</si>
  <si>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</si>
  <si>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</si>
  <si>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</si>
  <si>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</si>
  <si>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</si>
  <si>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</si>
  <si>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</si>
  <si>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</si>
  <si>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</si>
  <si>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</si>
  <si>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</si>
  <si>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</si>
  <si>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</si>
  <si>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</si>
  <si>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</si>
  <si>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</si>
  <si>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</si>
  <si>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</si>
  <si>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</si>
  <si>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</si>
  <si>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</si>
  <si>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</si>
  <si>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</si>
  <si>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</si>
  <si>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</si>
  <si>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</si>
  <si>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</si>
  <si>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</si>
  <si>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</si>
  <si>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</si>
  <si>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</si>
  <si>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</si>
  <si>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</si>
  <si>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</si>
  <si>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</si>
  <si>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</si>
  <si>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</si>
  <si>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</si>
  <si>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</si>
  <si>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</si>
  <si>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</si>
  <si>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</si>
  <si>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</si>
  <si>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</si>
  <si>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</si>
  <si>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</si>
  <si>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</si>
  <si>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</si>
  <si>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</si>
  <si>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</si>
  <si>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</si>
  <si>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</si>
  <si>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</si>
  <si>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</si>
  <si>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</si>
  <si>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</si>
  <si>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</si>
  <si>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</si>
  <si>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</si>
  <si>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</si>
  <si>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</si>
  <si>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</si>
  <si>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</si>
  <si>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</si>
  <si>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</si>
  <si>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</si>
  <si>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</si>
  <si>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</si>
  <si>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</si>
  <si>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</si>
  <si>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</si>
  <si>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</si>
  <si>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</si>
  <si>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</si>
  <si>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</si>
  <si>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</si>
  <si>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</si>
  <si>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</si>
  <si>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</si>
  <si>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</si>
  <si>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</si>
  <si>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</si>
  <si>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</si>
  <si>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</si>
  <si>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</si>
  <si>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</si>
  <si>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</si>
  <si>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</si>
  <si>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</si>
  <si>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</si>
  <si>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</si>
  <si>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</si>
  <si>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</si>
  <si>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</si>
  <si>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</si>
  <si>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</si>
  <si>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</si>
  <si>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</si>
  <si>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</si>
  <si>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</si>
  <si>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</si>
  <si>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</si>
  <si>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</si>
  <si>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</si>
  <si>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</si>
  <si>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</si>
  <si>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</si>
  <si>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</si>
  <si>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</si>
  <si>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</si>
  <si>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</si>
  <si>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</si>
  <si>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</si>
  <si>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</si>
  <si>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</si>
  <si>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</si>
  <si>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</si>
  <si>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</si>
  <si>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</si>
  <si>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</si>
  <si>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</si>
  <si>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</si>
  <si>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</si>
  <si>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</si>
  <si>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</si>
  <si>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</si>
  <si>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</si>
  <si>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</si>
  <si>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</si>
  <si>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</si>
  <si>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</si>
  <si>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</si>
  <si>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</si>
  <si>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</si>
  <si>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</si>
  <si>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</si>
  <si>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</si>
  <si>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</si>
  <si>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</si>
  <si>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</si>
  <si>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</si>
  <si>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</si>
  <si>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</si>
  <si>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</si>
  <si>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</si>
  <si>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</si>
  <si>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</si>
  <si>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</si>
  <si>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</si>
  <si>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</si>
  <si>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</si>
  <si>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</si>
  <si>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</si>
  <si>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</si>
  <si>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</si>
  <si>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</si>
  <si>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</si>
  <si>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</si>
  <si>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</si>
  <si>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</si>
  <si>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</si>
  <si>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</si>
  <si>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</si>
  <si>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</si>
  <si>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</si>
  <si>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</si>
  <si>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</si>
  <si>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</si>
  <si>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</si>
  <si>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</si>
  <si>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</si>
  <si>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</si>
  <si>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</si>
  <si>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</si>
  <si>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</si>
  <si>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</si>
  <si>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</si>
  <si>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</si>
  <si>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</si>
  <si>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</si>
  <si>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</si>
  <si>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</si>
  <si>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</si>
  <si>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</si>
  <si>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</si>
  <si>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</si>
  <si>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</si>
  <si>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</si>
  <si>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</si>
  <si>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</si>
  <si>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</si>
  <si>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</si>
  <si>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</si>
  <si>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</si>
  <si>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</si>
  <si>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</si>
  <si>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</si>
  <si>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</si>
  <si>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</si>
  <si>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</si>
  <si>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</si>
  <si>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</si>
  <si>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</si>
  <si>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</si>
  <si>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</si>
  <si>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</si>
  <si>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</si>
  <si>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</si>
  <si>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</si>
  <si>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</si>
  <si>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</si>
  <si>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</si>
  <si>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</si>
  <si>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</si>
  <si>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</si>
  <si>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</si>
  <si>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</si>
  <si>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</si>
  <si>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</si>
  <si>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</si>
  <si>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</si>
  <si>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</si>
  <si>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</si>
  <si>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</si>
  <si>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</si>
  <si>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</si>
  <si>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</si>
  <si>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</si>
  <si>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</si>
  <si>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</si>
  <si>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</si>
  <si>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</si>
  <si>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</si>
  <si>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</si>
  <si>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</si>
  <si>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</si>
  <si>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</si>
  <si>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</si>
  <si>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</si>
  <si>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</si>
  <si>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</si>
  <si>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</si>
  <si>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</si>
  <si>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</si>
  <si>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</si>
  <si>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</si>
  <si>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</si>
  <si>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</si>
  <si>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</si>
  <si>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</si>
  <si>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</si>
  <si>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</si>
  <si>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</si>
  <si>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</si>
  <si>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</si>
  <si>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</si>
  <si>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</si>
  <si>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</si>
  <si>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</si>
  <si>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</si>
  <si>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</si>
  <si>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</si>
  <si>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</si>
  <si>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</si>
  <si>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</si>
  <si>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</si>
  <si>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</si>
  <si>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</si>
  <si>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</si>
  <si>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</si>
  <si>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</si>
  <si>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</si>
  <si>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</si>
  <si>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</si>
  <si>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</si>
  <si>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</si>
  <si>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</si>
  <si>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</si>
  <si>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</si>
  <si>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</si>
  <si>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</si>
  <si>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</si>
  <si>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</si>
  <si>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</si>
  <si>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</si>
  <si>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</si>
  <si>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</si>
  <si>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</si>
  <si>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</si>
  <si>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</si>
  <si>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</si>
  <si>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</si>
  <si>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</si>
  <si>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</si>
  <si>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</si>
  <si>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</si>
  <si>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</si>
  <si>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</si>
  <si>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</si>
  <si>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</si>
  <si>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</si>
  <si>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</si>
  <si>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</si>
  <si>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</si>
  <si>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</si>
  <si>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</si>
  <si>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</si>
  <si>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</si>
  <si>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</si>
  <si>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</si>
  <si>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</si>
  <si>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</si>
  <si>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</si>
  <si>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</si>
  <si>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</si>
  <si>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</si>
  <si>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</si>
  <si>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</si>
  <si>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</si>
  <si>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</si>
  <si>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</si>
  <si>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</si>
  <si>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</si>
  <si>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</si>
  <si>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</si>
  <si>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</si>
  <si>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</si>
  <si>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</si>
  <si>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</si>
  <si>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</si>
  <si>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</si>
  <si>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</si>
  <si>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</si>
  <si>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</si>
  <si>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</si>
  <si>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</si>
  <si>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</si>
  <si>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</si>
  <si>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</si>
  <si>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</si>
  <si>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</si>
  <si>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</si>
  <si>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</si>
  <si>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</si>
  <si>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</si>
  <si>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</si>
  <si>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</si>
  <si>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</si>
  <si>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</si>
  <si>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</si>
  <si>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</si>
  <si>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</si>
  <si>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</si>
  <si>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</si>
  <si>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</si>
  <si>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</si>
  <si>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</si>
  <si>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</si>
  <si>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</si>
  <si>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</si>
  <si>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</si>
  <si>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</si>
  <si>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</si>
  <si>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</si>
  <si>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</si>
  <si>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</si>
  <si>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</si>
  <si>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</si>
  <si>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</si>
  <si>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</si>
  <si>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</si>
  <si>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</si>
  <si>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</si>
  <si>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</si>
  <si>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</si>
  <si>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</si>
  <si>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</si>
  <si>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</si>
  <si>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</si>
  <si>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</si>
  <si>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</si>
  <si>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</si>
  <si>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</si>
  <si>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</si>
  <si>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</si>
  <si>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</si>
  <si>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</si>
  <si>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</si>
  <si>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</si>
  <si>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</si>
  <si>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</si>
  <si>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</si>
  <si>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</si>
  <si>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</si>
  <si>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</si>
  <si>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</si>
  <si>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</si>
  <si>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</si>
  <si>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</si>
  <si>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</si>
  <si>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</si>
  <si>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</si>
  <si>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</si>
  <si>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</si>
  <si>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</si>
  <si>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</si>
  <si>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</si>
  <si>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</si>
  <si>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</si>
  <si>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</si>
  <si>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</si>
  <si>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</si>
  <si>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</si>
  <si>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</si>
  <si>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</si>
  <si>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</si>
  <si>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</si>
  <si>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</si>
  <si>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</si>
  <si>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</si>
  <si>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</si>
  <si>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</si>
  <si>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</si>
  <si>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</si>
  <si>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</si>
  <si>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</si>
  <si>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</si>
  <si>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</si>
  <si>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</si>
  <si>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</si>
  <si>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</si>
  <si>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</si>
  <si>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</si>
  <si>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</si>
  <si>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</si>
  <si>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</si>
  <si>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</si>
  <si>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</si>
  <si>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</si>
  <si>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</si>
  <si>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</si>
  <si>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</si>
  <si>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</si>
  <si>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</si>
  <si>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</si>
  <si>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</si>
  <si>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</si>
  <si>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</si>
  <si>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</si>
  <si>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</si>
  <si>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</si>
  <si>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</si>
  <si>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</si>
  <si>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</si>
  <si>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</si>
  <si>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</si>
  <si>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</si>
  <si>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</si>
  <si>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</si>
  <si>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</si>
  <si>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</si>
  <si>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</si>
  <si>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</si>
  <si>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</si>
  <si>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</si>
  <si>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</si>
  <si>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</si>
  <si>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</si>
  <si>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</si>
  <si>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</si>
  <si>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</si>
  <si>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</si>
  <si>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</si>
  <si>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</si>
  <si>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</si>
  <si>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</si>
  <si>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</si>
  <si>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</si>
  <si>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</si>
  <si>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</si>
  <si>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</si>
  <si>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</si>
  <si>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</si>
  <si>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</si>
  <si>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</si>
  <si>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</si>
  <si>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</si>
  <si>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</si>
  <si>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</si>
  <si>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</si>
  <si>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</si>
  <si>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</si>
  <si>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</si>
  <si>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</si>
  <si>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</si>
  <si>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</si>
  <si>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</si>
  <si>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</si>
  <si>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</si>
  <si>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</si>
  <si>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</si>
  <si>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</si>
  <si>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</si>
  <si>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</si>
  <si>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</si>
  <si>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</si>
  <si>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</si>
  <si>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</si>
  <si>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</si>
  <si>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</si>
  <si>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</si>
  <si>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</si>
  <si>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</si>
  <si>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</si>
  <si>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</si>
  <si>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</si>
  <si>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</si>
  <si>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</si>
  <si>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</si>
  <si>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</si>
  <si>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</si>
  <si>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</si>
  <si>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</si>
  <si>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</si>
  <si>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</si>
  <si>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</si>
  <si>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</si>
  <si>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</si>
  <si>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</si>
  <si>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</si>
  <si>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</si>
  <si>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</si>
  <si>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</si>
  <si>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</si>
  <si>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</si>
  <si>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</si>
  <si>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</si>
  <si>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</si>
  <si>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</si>
  <si>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</si>
  <si>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</si>
  <si>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</si>
  <si>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</si>
  <si>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</si>
  <si>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</si>
  <si>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</si>
  <si>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</si>
  <si>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</si>
  <si>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</si>
  <si>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</si>
  <si>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</si>
  <si>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</si>
  <si>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</si>
  <si>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</si>
  <si>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</si>
  <si>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</si>
  <si>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</si>
  <si>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</si>
  <si>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</si>
  <si>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</si>
  <si>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</si>
  <si>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</si>
  <si>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</si>
  <si>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</si>
  <si>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</si>
  <si>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</si>
  <si>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</si>
  <si>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</si>
  <si>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</si>
  <si>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</si>
  <si>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</si>
  <si>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</si>
  <si>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</si>
  <si>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</si>
  <si>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</si>
  <si>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</si>
  <si>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</si>
  <si>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</si>
  <si>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</si>
  <si>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</si>
  <si>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</si>
  <si>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</si>
  <si>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</si>
  <si>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</si>
  <si>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</si>
  <si>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</si>
  <si>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</si>
  <si>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</si>
  <si>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</si>
  <si>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</si>
  <si>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</si>
  <si>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</si>
  <si>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</si>
  <si>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</si>
  <si>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</si>
  <si>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</si>
  <si>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</si>
  <si>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</si>
  <si>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</si>
  <si>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</si>
  <si>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</si>
  <si>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</si>
  <si>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</si>
  <si>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</si>
  <si>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</si>
  <si>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</si>
  <si>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</si>
  <si>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</si>
  <si>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</si>
  <si>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</si>
  <si>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</si>
  <si>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</si>
  <si>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</si>
  <si>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</si>
  <si>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</si>
  <si>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</si>
  <si>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</si>
  <si>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</si>
  <si>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</si>
  <si>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</si>
  <si>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</si>
  <si>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</si>
  <si>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</si>
  <si>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</si>
  <si>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</si>
  <si>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</si>
  <si>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</si>
  <si>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</si>
  <si>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</si>
  <si>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</si>
  <si>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</si>
  <si>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</si>
  <si>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</si>
  <si>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</si>
  <si>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</si>
  <si>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</si>
  <si>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</si>
  <si>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</si>
  <si>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</si>
  <si>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</si>
  <si>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</si>
  <si>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</si>
  <si>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</si>
  <si>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</si>
  <si>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</si>
  <si>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</si>
  <si>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</si>
  <si>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</si>
  <si>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</si>
  <si>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</si>
  <si>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</si>
  <si>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</si>
  <si>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</si>
  <si>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</si>
  <si>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</si>
  <si>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</si>
  <si>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</si>
  <si>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</si>
  <si>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</si>
  <si>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</si>
  <si>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</si>
  <si>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</si>
  <si>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</si>
  <si>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</si>
  <si>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</si>
  <si>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</si>
  <si>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</si>
  <si>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</si>
  <si>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</si>
  <si>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</si>
  <si>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</si>
  <si>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</si>
  <si>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</si>
  <si>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</si>
  <si>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</si>
  <si>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</si>
  <si>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</si>
  <si>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</si>
  <si>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</si>
  <si>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</si>
  <si>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</si>
  <si>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</si>
  <si>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</si>
  <si>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</si>
  <si>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</si>
  <si>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</si>
  <si>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</si>
  <si>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</si>
  <si>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</si>
  <si>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</si>
  <si>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</si>
  <si>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</si>
  <si>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</si>
  <si>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</si>
  <si>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</si>
  <si>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</si>
  <si>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</si>
  <si>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</si>
  <si>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</si>
  <si>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</si>
  <si>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</si>
  <si>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</si>
  <si>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</si>
  <si>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</si>
  <si>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</si>
  <si>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</si>
  <si>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</si>
  <si>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</si>
  <si>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</si>
  <si>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</si>
  <si>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</si>
  <si>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</si>
  <si>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</si>
  <si>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</si>
  <si>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</si>
  <si>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</si>
  <si>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</si>
  <si>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</si>
  <si>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</si>
  <si>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</si>
  <si>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</si>
  <si>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</si>
  <si>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</si>
  <si>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</si>
  <si>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</si>
  <si>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</si>
  <si>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</si>
  <si>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</si>
  <si>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</si>
  <si>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</si>
  <si>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</si>
  <si>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</si>
  <si>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</si>
  <si>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</si>
  <si>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</si>
  <si>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</si>
  <si>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</si>
  <si>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</si>
  <si>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</si>
  <si>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</si>
  <si>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</si>
  <si>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</si>
  <si>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</si>
  <si>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</si>
  <si>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</si>
  <si>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</si>
  <si>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</si>
  <si>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</si>
  <si>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</si>
  <si>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</si>
  <si>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</si>
  <si>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</si>
  <si>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</si>
  <si>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</si>
  <si>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</si>
  <si>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</si>
  <si>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</si>
  <si>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</si>
  <si>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</si>
  <si>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</si>
  <si>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</si>
  <si>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</si>
  <si>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</si>
  <si>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</si>
  <si>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</si>
  <si>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</si>
  <si>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</si>
  <si>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</si>
  <si>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</si>
  <si>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</si>
  <si>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</si>
  <si>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</si>
  <si>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</si>
  <si>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</si>
  <si>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</si>
  <si>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</si>
  <si>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</si>
  <si>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</si>
  <si>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</si>
  <si>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</si>
  <si>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</si>
  <si>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</si>
  <si>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</si>
  <si>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</si>
  <si>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</si>
  <si>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</si>
  <si>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</si>
  <si>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</si>
  <si>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</si>
  <si>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</si>
  <si>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</si>
  <si>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</si>
  <si>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</si>
  <si>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</si>
  <si>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</si>
  <si>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</si>
  <si>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</si>
  <si>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</si>
  <si>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</si>
  <si>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</si>
  <si>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</si>
  <si>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</si>
  <si>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</si>
  <si>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</si>
  <si>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</si>
  <si>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</si>
  <si>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</si>
  <si>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</si>
  <si>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</si>
  <si>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</si>
  <si>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</si>
  <si>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</si>
  <si>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</si>
  <si>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</si>
  <si>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</si>
  <si>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</si>
  <si>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</si>
  <si>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</si>
  <si>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</si>
  <si>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</si>
  <si>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</si>
  <si>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</si>
  <si>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</si>
  <si>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</si>
  <si>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</si>
  <si>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</si>
  <si>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</si>
  <si>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</si>
  <si>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</si>
  <si>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</si>
  <si>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</si>
  <si>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</si>
  <si>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</si>
  <si>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</si>
  <si>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</si>
  <si>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</si>
  <si>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</si>
  <si>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</si>
  <si>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</si>
  <si>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</si>
  <si>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</si>
  <si>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</si>
  <si>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</si>
  <si>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</si>
  <si>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</si>
  <si>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</si>
  <si>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</si>
  <si>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</si>
  <si>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</si>
  <si>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</si>
  <si>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</si>
  <si>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</si>
  <si>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</si>
  <si>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</si>
  <si>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</si>
  <si>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</si>
  <si>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</si>
  <si>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</si>
  <si>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</si>
  <si>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</si>
  <si>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</si>
  <si>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</si>
  <si>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</si>
  <si>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</si>
  <si>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</si>
  <si>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</si>
  <si>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</si>
  <si>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</si>
  <si>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</si>
  <si>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</si>
  <si>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</si>
  <si>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</si>
  <si>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</si>
  <si>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</si>
  <si>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</si>
  <si>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</si>
  <si>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</si>
  <si>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</si>
  <si>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</si>
  <si>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</si>
  <si>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</si>
  <si>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</si>
  <si>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</si>
  <si>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</si>
  <si>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</si>
  <si>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</si>
  <si>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</si>
  <si>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</si>
  <si>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</si>
  <si>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</si>
  <si>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</si>
  <si>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</si>
  <si>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</si>
  <si>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</si>
  <si>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</si>
  <si>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</si>
  <si>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</si>
  <si>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</si>
  <si>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</si>
  <si>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</si>
  <si>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</si>
  <si>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</si>
  <si>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</si>
  <si>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</si>
  <si>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</si>
  <si>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</si>
  <si>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</si>
  <si>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</si>
  <si>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</si>
  <si>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</si>
  <si>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</si>
  <si>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</si>
  <si>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</si>
  <si>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</si>
  <si>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</si>
  <si>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</si>
  <si>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</si>
  <si>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</si>
  <si>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</si>
  <si>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</si>
  <si>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</si>
  <si>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</si>
  <si>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</si>
  <si>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</si>
  <si>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</si>
  <si>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</si>
  <si>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</si>
  <si>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</si>
  <si>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</si>
  <si>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</si>
  <si>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</si>
  <si>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</si>
  <si>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</si>
  <si>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</si>
  <si>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</si>
  <si>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</si>
  <si>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</si>
  <si>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</si>
  <si>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</si>
  <si>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</si>
  <si>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</si>
  <si>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</si>
  <si>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</si>
  <si>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</si>
  <si>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</si>
  <si>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</si>
  <si>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</si>
  <si>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</si>
  <si>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</si>
  <si>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</si>
  <si>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</si>
  <si>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</si>
  <si>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</si>
  <si>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</si>
  <si>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</si>
  <si>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</si>
  <si>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</si>
  <si>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</si>
  <si>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</si>
  <si>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</si>
  <si>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</si>
  <si>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</si>
  <si>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</si>
  <si>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</si>
  <si>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</si>
  <si>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</si>
  <si>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</si>
  <si>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</si>
  <si>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</si>
  <si>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</si>
  <si>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</si>
  <si>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</si>
  <si>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</si>
  <si>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</si>
  <si>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</si>
  <si>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</si>
  <si>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</si>
  <si>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</si>
  <si>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</si>
  <si>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</si>
  <si>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</si>
  <si>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</si>
  <si>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</si>
  <si>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</si>
  <si>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</si>
  <si>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</si>
  <si>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</si>
  <si>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</si>
  <si>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</si>
  <si>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</si>
  <si>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</si>
  <si>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</si>
  <si>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</si>
  <si>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</si>
  <si>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</si>
  <si>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</si>
  <si>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</si>
  <si>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</si>
  <si>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</si>
  <si>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</si>
  <si>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</si>
  <si>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</si>
  <si>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</si>
  <si>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</si>
  <si>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</si>
  <si>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</si>
  <si>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</si>
  <si>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</si>
  <si>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</si>
  <si>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</si>
  <si>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</si>
  <si>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</si>
  <si>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</si>
  <si>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</si>
  <si>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</si>
  <si>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</si>
  <si>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</si>
  <si>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</si>
  <si>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</si>
  <si>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</si>
  <si>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</si>
  <si>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</si>
  <si>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</si>
  <si>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</si>
  <si>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</si>
  <si>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</si>
  <si>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</si>
  <si>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</si>
  <si>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</si>
  <si>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</si>
  <si>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</si>
  <si>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</si>
  <si>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</si>
  <si>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</si>
  <si>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</si>
  <si>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</si>
  <si>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</si>
  <si>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</si>
  <si>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</si>
  <si>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</si>
  <si>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</si>
  <si>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</si>
  <si>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</si>
  <si>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</si>
  <si>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</si>
  <si>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</si>
  <si>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</si>
  <si>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</si>
  <si>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</si>
  <si>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</si>
  <si>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</si>
  <si>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</si>
  <si>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</si>
  <si>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</si>
  <si>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</si>
  <si>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</si>
  <si>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</si>
  <si>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</si>
  <si>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</si>
  <si>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</si>
  <si>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</si>
  <si>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</si>
  <si>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</si>
  <si>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</si>
  <si>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</si>
  <si>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</si>
  <si>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</si>
  <si>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</si>
  <si>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</si>
  <si>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</si>
  <si>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</si>
  <si>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</si>
  <si>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</si>
  <si>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</si>
  <si>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</si>
  <si>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</si>
  <si>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</si>
  <si>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</si>
  <si>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</si>
  <si>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</si>
  <si>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</si>
  <si>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</si>
  <si>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</si>
  <si>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</si>
  <si>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</si>
  <si>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</si>
  <si>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</si>
  <si>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</si>
  <si>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</si>
  <si>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</si>
  <si>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</si>
  <si>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</si>
  <si>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</si>
  <si>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</si>
  <si>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</si>
  <si>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</si>
  <si>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</si>
  <si>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</si>
  <si>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</si>
  <si>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</si>
  <si>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</si>
  <si>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</si>
  <si>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</si>
  <si>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</si>
  <si>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</si>
  <si>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</si>
  <si>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</si>
  <si>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</si>
  <si>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</si>
  <si>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</si>
  <si>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</si>
  <si>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</si>
  <si>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</si>
  <si>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</si>
  <si>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</si>
  <si>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</si>
  <si>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</si>
  <si>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</si>
  <si>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</si>
  <si>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</si>
  <si>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</si>
  <si>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</si>
  <si>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</si>
  <si>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</si>
  <si>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</si>
  <si>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</si>
  <si>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</si>
  <si>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</si>
  <si>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</si>
  <si>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</si>
  <si>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</si>
  <si>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</si>
  <si>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</si>
  <si>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</si>
  <si>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</si>
  <si>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</si>
  <si>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</si>
  <si>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</si>
  <si>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</si>
  <si>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</si>
  <si>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</si>
  <si>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</si>
  <si>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</si>
  <si>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</si>
  <si>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</si>
  <si>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</si>
  <si>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</si>
  <si>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</si>
  <si>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</si>
  <si>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</si>
  <si>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</si>
  <si>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</si>
  <si>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</si>
  <si>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</si>
  <si>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</si>
  <si>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</si>
  <si>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</si>
  <si>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</si>
  <si>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</si>
  <si>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</si>
  <si>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</si>
  <si>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</si>
  <si>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</si>
  <si>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</si>
  <si>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</si>
  <si>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</si>
  <si>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</si>
  <si>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</si>
  <si>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</si>
  <si>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</si>
  <si>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</si>
  <si>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</si>
  <si>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</si>
  <si>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</si>
  <si>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</si>
  <si>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</si>
  <si>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</si>
  <si>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</si>
  <si>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</si>
  <si>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</si>
  <si>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</si>
  <si>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</si>
  <si>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</si>
  <si>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</si>
  <si>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</si>
  <si>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</si>
  <si>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</si>
  <si>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</si>
  <si>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</si>
  <si>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</si>
  <si>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</si>
  <si>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</si>
  <si>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</si>
  <si>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</si>
  <si>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</si>
  <si>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</si>
  <si>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</si>
  <si>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</si>
  <si>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</si>
  <si>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</si>
  <si>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</si>
  <si>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</si>
  <si>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</si>
  <si>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</si>
  <si>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</si>
  <si>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</si>
  <si>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</si>
  <si>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</si>
  <si>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</si>
  <si>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</si>
  <si>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</si>
  <si>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</si>
  <si>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</si>
  <si>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</si>
  <si>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</si>
  <si>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</si>
  <si>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</si>
  <si>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</si>
  <si>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</si>
  <si>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</si>
  <si>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</si>
  <si>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</si>
  <si>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</si>
  <si>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</si>
  <si>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</si>
  <si>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</si>
  <si>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</si>
  <si>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</si>
  <si>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</si>
  <si>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</si>
  <si>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</si>
  <si>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</si>
  <si>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</si>
  <si>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</si>
  <si>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</si>
  <si>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</si>
  <si>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</si>
  <si>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</si>
  <si>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</si>
  <si>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</si>
  <si>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</si>
  <si>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</si>
  <si>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</si>
  <si>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</si>
  <si>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</si>
  <si>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</si>
  <si>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</si>
  <si>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</si>
  <si>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</si>
  <si>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</si>
  <si>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</si>
  <si>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</si>
  <si>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</si>
  <si>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</si>
  <si>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</si>
  <si>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</si>
  <si>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</si>
  <si>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</si>
  <si>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</si>
  <si>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</si>
  <si>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</si>
  <si>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</si>
  <si>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</si>
  <si>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</si>
  <si>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</si>
  <si>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</si>
  <si>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</si>
  <si>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</si>
  <si>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</si>
  <si>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</si>
  <si>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</si>
  <si>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</si>
  <si>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</si>
  <si>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</si>
  <si>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</si>
  <si>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</si>
  <si>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</si>
  <si>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</si>
  <si>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</si>
  <si>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</si>
  <si>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</si>
  <si>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</si>
  <si>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</si>
  <si>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</si>
  <si>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</si>
  <si>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</si>
  <si>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</si>
  <si>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</si>
  <si>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</si>
  <si>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</si>
  <si>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</si>
  <si>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</si>
  <si>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</si>
  <si>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</si>
  <si>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</si>
  <si>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</si>
  <si>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</si>
  <si>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</si>
  <si>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</si>
  <si>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</si>
  <si>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</si>
  <si>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</si>
  <si>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</si>
  <si>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</si>
  <si>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</si>
  <si>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</si>
  <si>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</si>
  <si>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</si>
  <si>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</si>
  <si>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</si>
  <si>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</si>
  <si>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</si>
  <si>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</si>
  <si>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</si>
  <si>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</si>
  <si>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</si>
  <si>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</si>
  <si>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</si>
  <si>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</si>
  <si>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</si>
  <si>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</si>
  <si>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</si>
  <si>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</si>
  <si>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</si>
  <si>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</si>
  <si>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</si>
  <si>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</si>
  <si>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</si>
  <si>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</si>
  <si>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</si>
  <si>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</si>
  <si>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</si>
  <si>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</si>
  <si>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</si>
  <si>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</si>
  <si>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</si>
  <si>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</si>
  <si>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</si>
  <si>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</si>
  <si>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</si>
  <si>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</si>
  <si>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</si>
  <si>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</si>
  <si>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</si>
  <si>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</si>
  <si>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</si>
  <si>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</si>
  <si>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</si>
  <si>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</si>
  <si>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</si>
  <si>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</si>
  <si>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</si>
  <si>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</si>
  <si>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</si>
  <si>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</si>
  <si>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</si>
  <si>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</si>
  <si>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</si>
  <si>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</si>
  <si>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</si>
  <si>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</si>
  <si>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</si>
  <si>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</si>
  <si>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</si>
  <si>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</si>
  <si>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</si>
  <si>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</si>
  <si>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</si>
  <si>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</si>
  <si>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</si>
  <si>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</si>
  <si>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</si>
  <si>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</si>
  <si>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</si>
  <si>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</si>
  <si>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</si>
  <si>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</si>
  <si>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</si>
  <si>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</si>
  <si>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</si>
  <si>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</si>
  <si>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</si>
  <si>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</si>
  <si>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</si>
  <si>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</si>
  <si>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</si>
  <si>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</si>
  <si>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</si>
  <si>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</si>
  <si>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</si>
  <si>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</si>
  <si>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</si>
  <si>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</si>
  <si>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</si>
  <si>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</si>
  <si>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</si>
  <si>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</si>
  <si>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</si>
  <si>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</si>
  <si>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</si>
  <si>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</si>
  <si>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</si>
  <si>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</si>
  <si>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</si>
  <si>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</si>
  <si>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</si>
  <si>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</si>
  <si>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</si>
  <si>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</si>
  <si>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</si>
  <si>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</si>
  <si>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</si>
  <si>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</si>
  <si>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</si>
  <si>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</si>
  <si>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</si>
  <si>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</si>
  <si>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</si>
  <si>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</si>
  <si>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</si>
  <si>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</si>
  <si>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</si>
  <si>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</si>
  <si>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</si>
  <si>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</si>
  <si>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</si>
  <si>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</si>
  <si>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</si>
  <si>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</si>
  <si>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</si>
  <si>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</si>
  <si>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</si>
  <si>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</si>
  <si>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</si>
  <si>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</si>
  <si>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</si>
  <si>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</si>
  <si>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</si>
  <si>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</si>
  <si>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</si>
  <si>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</si>
  <si>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</si>
  <si>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</si>
  <si>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</si>
  <si>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</si>
  <si>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</si>
  <si>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</si>
  <si>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</si>
  <si>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</si>
  <si>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</si>
  <si>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</si>
  <si>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</si>
  <si>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</si>
  <si>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</si>
  <si>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</si>
  <si>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</si>
  <si>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</si>
  <si>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</si>
  <si>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</si>
  <si>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</si>
  <si>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</si>
  <si>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</si>
  <si>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</si>
  <si>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</si>
  <si>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</si>
  <si>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</si>
  <si>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</si>
  <si>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</si>
  <si>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</si>
  <si>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</si>
  <si>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</si>
  <si>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</si>
  <si>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</si>
  <si>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</si>
  <si>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</si>
  <si>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</si>
  <si>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</si>
  <si>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</si>
  <si>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</si>
  <si>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</si>
  <si>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</si>
  <si>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</si>
  <si>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</si>
  <si>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</si>
  <si>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</si>
  <si>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</si>
  <si>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</si>
  <si>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</si>
  <si>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</si>
  <si>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</si>
  <si>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</si>
  <si>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</si>
  <si>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</si>
  <si>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</si>
  <si>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</si>
  <si>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</si>
  <si>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</si>
  <si>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</si>
  <si>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</si>
  <si>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</si>
  <si>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</si>
  <si>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</si>
  <si>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</si>
  <si>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</si>
  <si>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</si>
  <si>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</si>
  <si>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</si>
  <si>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</si>
  <si>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</si>
  <si>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</si>
  <si>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</si>
  <si>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</si>
  <si>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</si>
  <si>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</si>
  <si>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</si>
  <si>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</si>
  <si>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</si>
  <si>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</si>
  <si>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</si>
  <si>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</si>
  <si>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</si>
  <si>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</si>
  <si>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</si>
  <si>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</si>
  <si>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</si>
  <si>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</si>
  <si>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</si>
  <si>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</si>
  <si>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</si>
  <si>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</si>
  <si>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</si>
  <si>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</si>
  <si>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</si>
  <si>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</si>
  <si>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</si>
  <si>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</si>
  <si>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</si>
  <si>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</si>
  <si>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</si>
  <si>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</si>
  <si>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</si>
  <si>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</si>
  <si>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</si>
  <si>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</si>
  <si>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</si>
  <si>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</si>
  <si>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</si>
  <si>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</si>
  <si>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</si>
  <si>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</si>
  <si>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</si>
  <si>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</si>
  <si>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</si>
  <si>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</si>
  <si>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</si>
  <si>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</si>
  <si>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</si>
  <si>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</si>
  <si>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</si>
  <si>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</si>
  <si>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</si>
  <si>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</si>
  <si>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</si>
  <si>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</si>
  <si>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</si>
  <si>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</si>
  <si>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</si>
  <si>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</si>
  <si>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</si>
  <si>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</si>
  <si>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</si>
  <si>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</si>
  <si>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</si>
  <si>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</si>
  <si>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</si>
  <si>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</si>
  <si>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</si>
  <si>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</si>
  <si>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</si>
  <si>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</si>
  <si>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</si>
  <si>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</si>
  <si>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</si>
  <si>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</si>
  <si>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</si>
  <si>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</si>
  <si>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</si>
  <si>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</si>
  <si>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</si>
  <si>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</si>
  <si>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</si>
  <si>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</si>
  <si>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</si>
  <si>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</si>
  <si>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</si>
  <si>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</si>
  <si>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</si>
  <si>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</si>
  <si>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</si>
  <si>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</si>
  <si>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</si>
  <si>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</si>
  <si>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</si>
  <si>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</si>
  <si>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</si>
  <si>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</si>
  <si>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</si>
  <si>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</si>
  <si>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</si>
  <si>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</si>
  <si>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</si>
  <si>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</si>
  <si>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</si>
  <si>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</si>
  <si>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</si>
  <si>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</si>
  <si>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</si>
  <si>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</si>
  <si>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</si>
  <si>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</si>
  <si>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</si>
  <si>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</si>
  <si>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</si>
  <si>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</si>
  <si>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</si>
  <si>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</si>
  <si>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</si>
  <si>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</si>
  <si>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</si>
  <si>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</si>
  <si>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</si>
  <si>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</si>
  <si>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</si>
  <si>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</si>
  <si>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</si>
  <si>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</si>
  <si>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</si>
  <si>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</si>
  <si>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</si>
  <si>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</si>
  <si>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</si>
  <si>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</si>
  <si>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</si>
  <si>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</si>
  <si>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</si>
  <si>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</si>
  <si>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</si>
  <si>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</si>
  <si>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</si>
  <si>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</si>
  <si>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</si>
  <si>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</si>
  <si>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</si>
  <si>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</si>
  <si>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</si>
  <si>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</si>
  <si>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</si>
  <si>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</si>
  <si>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</si>
  <si>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</si>
  <si>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</si>
  <si>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</si>
  <si>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</si>
  <si>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</si>
  <si>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</si>
  <si>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</si>
  <si>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</si>
  <si>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</si>
  <si>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</si>
  <si>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</si>
  <si>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</si>
  <si>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</si>
  <si>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</si>
  <si>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</si>
  <si>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</si>
  <si>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</si>
  <si>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</si>
  <si>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</si>
  <si>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</si>
  <si>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</si>
  <si>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</si>
  <si>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</si>
  <si>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</si>
  <si>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</si>
  <si>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</si>
  <si>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</si>
  <si>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</si>
  <si>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</si>
  <si>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</si>
  <si>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</si>
  <si>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</si>
  <si>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</si>
  <si>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</si>
  <si>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</si>
  <si>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</si>
  <si>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</si>
  <si>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</si>
  <si>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</si>
  <si>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</si>
  <si>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</si>
  <si>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</si>
  <si>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</si>
  <si>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</si>
  <si>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</si>
  <si>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</si>
  <si>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</si>
  <si>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</si>
  <si>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</si>
  <si>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</si>
  <si>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</si>
  <si>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</si>
  <si>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</si>
  <si>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</si>
  <si>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</si>
  <si>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</si>
  <si>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</si>
  <si>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</si>
  <si>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</si>
  <si>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</si>
  <si>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</si>
  <si>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</si>
  <si>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</si>
  <si>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</si>
  <si>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</si>
  <si>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</si>
  <si>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</si>
  <si>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</si>
  <si>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</si>
  <si>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</si>
  <si>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</si>
  <si>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</si>
  <si>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</si>
  <si>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</si>
  <si>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</si>
  <si>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</si>
  <si>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</si>
  <si>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</si>
  <si>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</si>
  <si>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</si>
  <si>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</si>
  <si>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</si>
  <si>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</si>
  <si>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</si>
  <si>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</si>
  <si>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</si>
  <si>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</si>
  <si>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</si>
  <si>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</si>
  <si>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</si>
  <si>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</si>
  <si>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</si>
  <si>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</si>
  <si>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</si>
  <si>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</si>
  <si>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</si>
  <si>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</si>
  <si>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</si>
  <si>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</si>
  <si>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</si>
  <si>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</si>
  <si>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</si>
  <si>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</si>
  <si>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</si>
  <si>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</si>
  <si>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</si>
  <si>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</si>
  <si>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</si>
  <si>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</si>
  <si>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</si>
  <si>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</si>
  <si>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</si>
  <si>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</si>
  <si>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</si>
  <si>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</si>
  <si>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</si>
  <si>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</si>
  <si>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</si>
  <si>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</si>
  <si>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</si>
  <si>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</si>
  <si>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</si>
  <si>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</si>
  <si>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</si>
  <si>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</si>
  <si>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</si>
  <si>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</si>
  <si>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</si>
  <si>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</si>
  <si>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</si>
  <si>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</si>
  <si>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</si>
  <si>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</si>
  <si>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</si>
  <si>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</si>
  <si>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</si>
  <si>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</si>
  <si>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</si>
  <si>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</si>
  <si>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</si>
  <si>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</si>
  <si>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</si>
  <si>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</si>
  <si>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</si>
  <si>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</si>
  <si>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</si>
  <si>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</si>
  <si>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</si>
  <si>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</si>
  <si>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</si>
  <si>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</si>
  <si>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</si>
  <si>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</si>
  <si>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</si>
  <si>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</si>
  <si>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</si>
  <si>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</si>
  <si>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</si>
  <si>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</si>
  <si>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</si>
  <si>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</si>
  <si>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</si>
  <si>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</si>
  <si>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</si>
  <si>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</si>
  <si>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</si>
  <si>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</si>
  <si>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</si>
  <si>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</si>
  <si>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</si>
  <si>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</si>
  <si>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</si>
  <si>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</si>
  <si>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</si>
  <si>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</si>
  <si>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</si>
  <si>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</si>
  <si>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</si>
  <si>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</si>
  <si>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</si>
  <si>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</si>
  <si>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</si>
  <si>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</si>
  <si>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</si>
  <si>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</si>
  <si>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</si>
  <si>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</si>
  <si>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</si>
  <si>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</si>
  <si>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</si>
  <si>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</si>
  <si>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</si>
  <si>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</si>
  <si>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</si>
  <si>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</si>
  <si>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</si>
  <si>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</si>
  <si>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</si>
  <si>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</si>
  <si>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</si>
  <si>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</si>
  <si>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</si>
  <si>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</si>
  <si>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</si>
  <si>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</si>
  <si>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</si>
  <si>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</si>
  <si>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</si>
  <si>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</si>
  <si>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</si>
  <si>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</si>
  <si>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</si>
  <si>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</si>
  <si>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</si>
  <si>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</si>
  <si>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</si>
  <si>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</si>
  <si>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</si>
  <si>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</si>
  <si>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</si>
  <si>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</si>
  <si>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</si>
  <si>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</si>
  <si>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</si>
  <si>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</si>
  <si>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</si>
  <si>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</si>
  <si>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</si>
  <si>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</si>
  <si>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</si>
  <si>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</si>
  <si>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</si>
  <si>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</si>
  <si>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</si>
  <si>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</si>
  <si>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</si>
  <si>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</si>
  <si>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</si>
  <si>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</si>
  <si>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</si>
  <si>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</si>
  <si>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</si>
  <si>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</si>
  <si>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</si>
  <si>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</si>
  <si>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</si>
  <si>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</si>
  <si>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</si>
  <si>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</si>
  <si>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</si>
  <si>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</si>
  <si>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</si>
  <si>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</si>
  <si>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</si>
  <si>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</si>
  <si>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</si>
  <si>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</si>
  <si>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</si>
  <si>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</si>
  <si>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</si>
  <si>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</si>
  <si>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</si>
  <si>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</si>
  <si>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</si>
  <si>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</si>
  <si>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</si>
  <si>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</si>
  <si>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</si>
  <si>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</si>
  <si>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</si>
  <si>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</si>
  <si>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</si>
  <si>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</si>
  <si>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</si>
  <si>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</si>
  <si>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</si>
  <si>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</si>
  <si>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</si>
  <si>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</si>
  <si>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</si>
  <si>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</si>
  <si>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</si>
  <si>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</si>
  <si>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</si>
  <si>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</si>
  <si>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</si>
  <si>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</si>
  <si>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</si>
  <si>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</si>
  <si>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</si>
  <si>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</si>
  <si>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</si>
  <si>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</si>
  <si>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</si>
  <si>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</si>
  <si>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</si>
  <si>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</si>
  <si>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</si>
  <si>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</si>
  <si>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</si>
  <si>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</si>
  <si>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</si>
  <si>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</si>
  <si>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</si>
  <si>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</si>
  <si>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</si>
  <si>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</si>
  <si>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</si>
  <si>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</si>
  <si>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</si>
  <si>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</si>
  <si>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</si>
  <si>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</si>
  <si>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</si>
  <si>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</si>
  <si>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</si>
  <si>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</si>
  <si>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</si>
  <si>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</si>
  <si>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</si>
  <si>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</si>
  <si>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</si>
  <si>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</si>
  <si>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</si>
  <si>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</si>
  <si>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</si>
  <si>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</si>
  <si>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</si>
  <si>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</si>
  <si>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</si>
  <si>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</si>
  <si>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</si>
  <si>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</si>
  <si>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</si>
  <si>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</si>
  <si>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</si>
  <si>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</si>
  <si>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</si>
  <si>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</si>
  <si>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</si>
  <si>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</si>
  <si>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</si>
  <si>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</si>
  <si>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</si>
  <si>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</si>
  <si>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</si>
  <si>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</si>
  <si>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</si>
  <si>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</si>
  <si>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</si>
  <si>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</si>
  <si>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</si>
  <si>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</si>
  <si>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</si>
  <si>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</si>
  <si>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</si>
  <si>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</si>
  <si>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</si>
  <si>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</si>
  <si>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</si>
  <si>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</si>
  <si>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</si>
  <si>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</si>
  <si>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</si>
  <si>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</si>
  <si>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</si>
  <si>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</si>
  <si>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</si>
  <si>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</si>
  <si>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</si>
  <si>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</si>
  <si>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</si>
  <si>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</si>
  <si>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</si>
  <si>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</si>
  <si>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</si>
  <si>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</si>
  <si>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</si>
  <si>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</si>
  <si>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</si>
  <si>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</si>
  <si>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</si>
  <si>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</si>
  <si>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</si>
  <si>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</si>
  <si>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</si>
  <si>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</si>
  <si>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</si>
  <si>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</si>
  <si>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</si>
  <si>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</si>
  <si>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</si>
  <si>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</si>
  <si>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</si>
  <si>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</si>
  <si>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</si>
  <si>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</si>
  <si>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</si>
  <si>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</si>
  <si>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</si>
  <si>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</si>
  <si>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</si>
  <si>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</si>
  <si>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</si>
  <si>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</si>
  <si>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</si>
  <si>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</si>
  <si>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</si>
  <si>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</si>
  <si>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</si>
  <si>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</si>
  <si>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</si>
  <si>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</si>
  <si>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</si>
  <si>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</si>
  <si>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</si>
  <si>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</si>
  <si>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</si>
  <si>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</si>
  <si>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</si>
  <si>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</si>
  <si>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</si>
  <si>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</si>
  <si>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</si>
  <si>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</si>
  <si>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</si>
  <si>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</si>
  <si>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</si>
  <si>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</si>
  <si>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</si>
  <si>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</si>
  <si>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</si>
  <si>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</si>
  <si>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</si>
  <si>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</si>
  <si>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</si>
  <si>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</si>
  <si>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</si>
  <si>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</si>
  <si>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</si>
  <si>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</si>
  <si>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</si>
  <si>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</si>
  <si>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</si>
  <si>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</si>
  <si>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</si>
  <si>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</si>
  <si>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</si>
  <si>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</si>
  <si>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</si>
  <si>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</si>
  <si>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</si>
  <si>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</si>
  <si>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</si>
  <si>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</si>
  <si>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</si>
  <si>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</si>
  <si>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</si>
  <si>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</si>
  <si>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</si>
  <si>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</si>
  <si>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</si>
  <si>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</si>
  <si>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</si>
  <si>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</si>
  <si>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</si>
  <si>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</si>
  <si>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</si>
  <si>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</si>
  <si>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</si>
  <si>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</si>
  <si>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</si>
  <si>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</si>
  <si>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</si>
  <si>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</si>
  <si>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</si>
  <si>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</si>
  <si>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</si>
  <si>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</si>
  <si>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</si>
  <si>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</si>
  <si>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</si>
  <si>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</si>
  <si>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</si>
  <si>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</si>
  <si>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</si>
  <si>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</si>
  <si>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</si>
  <si>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</si>
  <si>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</si>
  <si>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</si>
  <si>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</si>
  <si>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</si>
  <si>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</si>
  <si>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</si>
  <si>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</si>
  <si>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</si>
  <si>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</si>
  <si>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</si>
  <si>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</si>
  <si>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</si>
  <si>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</si>
  <si>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</si>
  <si>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</si>
  <si>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</si>
  <si>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</si>
  <si>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</si>
  <si>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</si>
  <si>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</si>
  <si>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</si>
  <si>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</si>
  <si>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</si>
  <si>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</si>
  <si>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</si>
  <si>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</si>
  <si>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</si>
  <si>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</si>
  <si>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</si>
  <si>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</si>
  <si>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</si>
  <si>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</si>
  <si>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</si>
  <si>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</si>
  <si>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</si>
  <si>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</si>
  <si>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</si>
  <si>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</si>
  <si>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</si>
  <si>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</si>
  <si>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</si>
  <si>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</si>
  <si>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</si>
  <si>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</si>
  <si>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</si>
  <si>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</si>
  <si>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</si>
  <si>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</si>
  <si>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</si>
  <si>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</si>
  <si>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</si>
  <si>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</si>
  <si>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</si>
  <si>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</si>
  <si>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</si>
  <si>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</si>
  <si>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</si>
  <si>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</si>
  <si>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</si>
  <si>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</si>
  <si>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</si>
  <si>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</si>
  <si>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</si>
  <si>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</si>
  <si>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</si>
  <si>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</si>
  <si>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</si>
  <si>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</si>
  <si>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</si>
  <si>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</si>
  <si>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</si>
  <si>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</si>
  <si>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</si>
  <si>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</si>
  <si>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</si>
  <si>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</si>
  <si>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</si>
  <si>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</si>
  <si>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</si>
  <si>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</si>
  <si>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</si>
  <si>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</si>
  <si>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</si>
  <si>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</si>
  <si>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</si>
  <si>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</si>
  <si>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</si>
  <si>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</si>
  <si>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</si>
  <si>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</si>
  <si>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</si>
  <si>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</si>
  <si>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</si>
  <si>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</si>
  <si>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</si>
  <si>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</si>
  <si>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</si>
  <si>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</si>
  <si>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</si>
  <si>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</si>
  <si>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</si>
  <si>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</si>
  <si>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</si>
  <si>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</si>
  <si>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</si>
  <si>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</si>
  <si>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</si>
  <si>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</si>
  <si>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</si>
  <si>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</si>
  <si>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</si>
  <si>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</si>
  <si>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</si>
  <si>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</si>
  <si>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</si>
  <si>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</si>
  <si>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</si>
  <si>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</si>
  <si>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</si>
  <si>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</si>
  <si>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</si>
  <si>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</si>
  <si>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</si>
  <si>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</si>
  <si>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</si>
  <si>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</si>
  <si>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</si>
  <si>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</si>
  <si>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</si>
  <si>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</si>
  <si>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</si>
  <si>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</si>
  <si>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</si>
  <si>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</si>
  <si>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</si>
  <si>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</si>
  <si>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</si>
  <si>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</si>
  <si>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</si>
  <si>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</si>
  <si>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</si>
  <si>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</si>
  <si>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</si>
  <si>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</si>
  <si>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</si>
  <si>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</si>
  <si>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</si>
  <si>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</si>
  <si>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</si>
  <si>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</si>
  <si>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</si>
  <si>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</si>
  <si>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</si>
  <si>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</si>
  <si>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</si>
  <si>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</si>
  <si>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</si>
  <si>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</si>
  <si>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</si>
  <si>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</si>
  <si>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</si>
  <si>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</si>
  <si>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</si>
  <si>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</si>
  <si>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</si>
  <si>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</si>
  <si>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</si>
  <si>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</si>
  <si>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</si>
  <si>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</si>
  <si>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</si>
  <si>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</si>
  <si>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</si>
  <si>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</si>
  <si>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</si>
  <si>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</si>
  <si>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</si>
  <si>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</si>
  <si>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</si>
  <si>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</si>
  <si>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</si>
  <si>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</si>
  <si>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</si>
  <si>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</si>
  <si>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</si>
  <si>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</si>
  <si>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</si>
  <si>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</si>
  <si>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</si>
  <si>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</si>
  <si>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</si>
  <si>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</si>
  <si>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</si>
  <si>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</si>
  <si>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</si>
  <si>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</si>
  <si>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</si>
  <si>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</si>
  <si>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</si>
  <si>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</si>
  <si>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</si>
  <si>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</si>
  <si>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</si>
  <si>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</si>
  <si>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</si>
  <si>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</si>
  <si>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</si>
  <si>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</si>
  <si>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</si>
  <si>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</si>
  <si>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</si>
  <si>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</si>
  <si>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</si>
  <si>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</si>
  <si>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</si>
  <si>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</si>
  <si>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</si>
  <si>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</si>
  <si>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</si>
  <si>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</si>
  <si>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</si>
  <si>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</si>
  <si>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</si>
  <si>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</si>
  <si>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</si>
  <si>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</si>
  <si>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</si>
  <si>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</si>
  <si>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</si>
  <si>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</si>
  <si>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</si>
  <si>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</si>
  <si>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</si>
  <si>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</si>
  <si>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</si>
  <si>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</si>
  <si>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</si>
  <si>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</si>
  <si>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</si>
  <si>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</si>
  <si>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</si>
  <si>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</si>
  <si>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</si>
  <si>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</si>
  <si>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</si>
  <si>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</si>
  <si>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</si>
  <si>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</si>
  <si>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</si>
  <si>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</si>
  <si>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</si>
  <si>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</si>
  <si>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</si>
  <si>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</si>
  <si>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</si>
  <si>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</si>
  <si>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</si>
  <si>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</si>
  <si>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</si>
  <si>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</si>
  <si>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</si>
  <si>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</si>
  <si>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</si>
  <si>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</si>
  <si>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</si>
  <si>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</si>
  <si>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</si>
  <si>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</si>
  <si>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</si>
  <si>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</si>
  <si>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</si>
  <si>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</si>
  <si>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</si>
  <si>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</si>
  <si>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</si>
  <si>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</si>
  <si>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</si>
  <si>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</si>
  <si>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</si>
  <si>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</si>
  <si>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</si>
  <si>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</si>
  <si>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</si>
  <si>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</si>
  <si>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</si>
  <si>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</si>
  <si>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</si>
  <si>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</si>
  <si>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</si>
  <si>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</si>
  <si>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</si>
  <si>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</si>
  <si>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</si>
  <si>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</si>
  <si>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</si>
  <si>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</si>
  <si>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</si>
  <si>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</si>
  <si>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</si>
  <si>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</si>
  <si>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</si>
  <si>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</si>
  <si>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</si>
  <si>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</si>
  <si>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</si>
  <si>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</si>
  <si>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</si>
  <si>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</si>
  <si>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</si>
  <si>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</si>
  <si>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</si>
  <si>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</si>
  <si>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</si>
  <si>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</si>
  <si>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</si>
  <si>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</si>
  <si>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</si>
  <si>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</si>
  <si>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</si>
  <si>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</si>
  <si>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</si>
  <si>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</si>
  <si>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</si>
  <si>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</si>
  <si>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</si>
  <si>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</si>
  <si>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</si>
  <si>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</si>
  <si>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</si>
  <si>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</si>
  <si>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</si>
  <si>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</si>
  <si>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</si>
  <si>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</si>
  <si>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</si>
  <si>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</si>
  <si>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</si>
  <si>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</si>
  <si>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</si>
  <si>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</si>
  <si>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</si>
  <si>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</si>
  <si>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</si>
  <si>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</si>
  <si>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</si>
  <si>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</si>
  <si>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</si>
  <si>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</si>
  <si>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</si>
  <si>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</si>
  <si>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</si>
  <si>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</si>
  <si>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</si>
  <si>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</si>
  <si>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</si>
  <si>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</si>
  <si>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</si>
  <si>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</si>
  <si>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</si>
  <si>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</si>
  <si>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</si>
  <si>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</si>
  <si>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</si>
  <si>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</si>
  <si>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</si>
  <si>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</si>
  <si>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</si>
  <si>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</si>
  <si>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</si>
  <si>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</si>
  <si>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</si>
  <si>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</si>
  <si>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</si>
  <si>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</si>
  <si>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</si>
  <si>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</si>
  <si>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</si>
  <si>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</si>
  <si>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</si>
  <si>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</si>
  <si>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</si>
  <si>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</si>
  <si>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</si>
  <si>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</si>
  <si>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</si>
  <si>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</si>
  <si>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</si>
  <si>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</si>
  <si>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</si>
  <si>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</si>
  <si>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</si>
  <si>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</si>
  <si>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</si>
  <si>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</si>
  <si>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</si>
  <si>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</si>
  <si>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</si>
  <si>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</si>
  <si>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</si>
  <si>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</si>
  <si>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</si>
  <si>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</si>
  <si>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</si>
  <si>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</si>
  <si>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</si>
  <si>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</si>
  <si>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</si>
  <si>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</si>
  <si>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</si>
  <si>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</si>
  <si>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</si>
  <si>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</si>
  <si>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</si>
  <si>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</si>
  <si>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</si>
  <si>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</si>
  <si>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</si>
  <si>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</si>
  <si>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</si>
  <si>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</si>
  <si>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</si>
  <si>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</si>
  <si>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</si>
  <si>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</si>
  <si>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</si>
  <si>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</si>
  <si>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</si>
  <si>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</si>
  <si>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</si>
  <si>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</si>
  <si>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</si>
  <si>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</si>
  <si>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</si>
  <si>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</si>
  <si>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</si>
  <si>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</si>
  <si>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</si>
  <si>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</si>
  <si>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</si>
  <si>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</si>
  <si>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</si>
  <si>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</si>
  <si>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</si>
  <si>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</si>
  <si>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</si>
  <si>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</si>
  <si>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</si>
  <si>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</si>
  <si>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</si>
  <si>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</si>
  <si>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</si>
  <si>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</si>
  <si>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</si>
  <si>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</si>
  <si>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</si>
  <si>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</si>
  <si>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</si>
  <si>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</si>
  <si>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</si>
  <si>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</si>
  <si>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</si>
  <si>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</si>
  <si>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</si>
  <si>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</si>
  <si>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</si>
  <si>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</si>
  <si>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</si>
  <si>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</si>
  <si>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</si>
  <si>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</si>
  <si>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</si>
  <si>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</si>
  <si>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</si>
  <si>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</si>
  <si>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</si>
  <si>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</si>
  <si>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</si>
  <si>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</si>
  <si>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</si>
  <si>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</si>
  <si>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</si>
  <si>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</si>
  <si>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</si>
  <si>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</si>
  <si>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</si>
  <si>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</si>
  <si>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</si>
  <si>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</si>
  <si>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</si>
  <si>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</si>
  <si>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</si>
  <si>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</si>
  <si>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</si>
  <si>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</si>
  <si>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</si>
  <si>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</si>
  <si>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</si>
  <si>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</si>
  <si>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</si>
  <si>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</si>
  <si>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</si>
  <si>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</si>
  <si>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</si>
  <si>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</si>
  <si>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</si>
  <si>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</si>
  <si>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</si>
  <si>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</si>
  <si>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</si>
  <si>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</si>
  <si>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</si>
  <si>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</si>
  <si>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</si>
  <si>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</si>
  <si>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</si>
  <si>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</si>
  <si>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</si>
  <si>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</si>
  <si>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</si>
  <si>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</si>
  <si>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</si>
  <si>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</si>
  <si>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</si>
  <si>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</si>
  <si>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</si>
  <si>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</si>
  <si>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</si>
  <si>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</si>
  <si>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</si>
  <si>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</si>
  <si>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</si>
  <si>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</si>
  <si>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</si>
  <si>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</si>
  <si>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</si>
  <si>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</si>
  <si>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</si>
  <si>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</si>
  <si>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</si>
  <si>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</si>
  <si>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</si>
  <si>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</si>
  <si>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</si>
  <si>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</si>
  <si>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</si>
  <si>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</si>
  <si>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</si>
  <si>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</si>
  <si>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</si>
  <si>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</si>
  <si>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</si>
  <si>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</si>
  <si>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</si>
  <si>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</si>
  <si>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</si>
  <si>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</si>
  <si>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</si>
  <si>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</si>
  <si>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</si>
  <si>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</si>
  <si>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</si>
  <si>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</si>
  <si>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</si>
  <si>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</si>
  <si>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</si>
  <si>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</si>
  <si>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</si>
  <si>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</si>
  <si>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</si>
  <si>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</si>
  <si>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</si>
  <si>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</si>
  <si>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</si>
  <si>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</si>
  <si>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</si>
  <si>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</si>
  <si>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</si>
  <si>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</si>
  <si>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</si>
  <si>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</si>
  <si>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</si>
  <si>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</si>
  <si>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</si>
  <si>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</si>
  <si>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</si>
  <si>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</si>
  <si>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</si>
  <si>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</si>
  <si>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</si>
  <si>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</si>
  <si>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</si>
  <si>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</si>
  <si>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</si>
  <si>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</si>
  <si>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</si>
  <si>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</si>
  <si>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</si>
  <si>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</si>
  <si>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</si>
  <si>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</si>
  <si>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</si>
  <si>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</si>
  <si>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</si>
  <si>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</si>
  <si>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</si>
  <si>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</si>
  <si>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</si>
  <si>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</si>
  <si>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</si>
  <si>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</si>
  <si>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</si>
  <si>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</si>
  <si>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</si>
  <si>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</si>
  <si>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</si>
  <si>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</si>
  <si>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</si>
  <si>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</si>
  <si>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</si>
  <si>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</si>
  <si>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</si>
  <si>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</si>
  <si>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</si>
  <si>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</si>
  <si>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</si>
  <si>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</si>
  <si>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</si>
  <si>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</si>
  <si>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</si>
  <si>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</si>
  <si>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</si>
  <si>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</si>
  <si>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</si>
  <si>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</si>
  <si>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</si>
  <si>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</si>
  <si>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</si>
  <si>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</si>
  <si>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</si>
  <si>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</si>
  <si>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</si>
  <si>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</si>
  <si>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</si>
  <si>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</si>
  <si>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</si>
  <si>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</si>
  <si>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</si>
  <si>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</si>
  <si>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</si>
  <si>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</si>
  <si>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</si>
  <si>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</si>
  <si>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</si>
  <si>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</si>
  <si>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</si>
  <si>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</si>
  <si>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</si>
  <si>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</si>
  <si>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</si>
  <si>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</si>
  <si>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</si>
  <si>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</si>
  <si>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</si>
  <si>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</si>
  <si>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</si>
  <si>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</si>
  <si>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</si>
  <si>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</si>
  <si>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</si>
  <si>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</si>
  <si>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</si>
  <si>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</si>
  <si>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</si>
  <si>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</si>
  <si>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</si>
  <si>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</si>
  <si>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</si>
  <si>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</si>
  <si>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</si>
  <si>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</si>
  <si>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</si>
  <si>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</si>
  <si>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</si>
  <si>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</si>
  <si>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</si>
  <si>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</si>
  <si>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</si>
  <si>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</si>
  <si>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</si>
  <si>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</si>
  <si>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</si>
  <si>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</si>
  <si>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</si>
  <si>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</si>
  <si>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</si>
  <si>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</si>
  <si>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</si>
  <si>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</si>
  <si>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</si>
  <si>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</si>
  <si>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</si>
  <si>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</si>
  <si>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</si>
  <si>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</si>
  <si>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</si>
  <si>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</si>
  <si>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</si>
  <si>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</si>
  <si>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</si>
  <si>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</si>
  <si>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</si>
  <si>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</si>
  <si>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</si>
  <si>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</si>
  <si>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</si>
  <si>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</si>
  <si>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</si>
  <si>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</si>
  <si>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</si>
  <si>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</si>
  <si>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</si>
  <si>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</si>
  <si>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</si>
  <si>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</si>
  <si>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</si>
  <si>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</si>
  <si>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</si>
  <si>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</si>
  <si>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</si>
  <si>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</si>
  <si>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</si>
  <si>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</si>
  <si>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</si>
  <si>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</si>
  <si>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</si>
  <si>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</si>
  <si>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</si>
  <si>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</si>
  <si>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</si>
  <si>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</si>
  <si>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</si>
  <si>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</si>
  <si>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</si>
  <si>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</si>
  <si>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</si>
  <si>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</si>
  <si>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</si>
  <si>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</si>
  <si>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</si>
  <si>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</si>
  <si>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</si>
  <si>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</si>
  <si>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</si>
  <si>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</si>
  <si>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</si>
  <si>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</si>
  <si>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</si>
  <si>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</si>
  <si>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</si>
  <si>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</si>
  <si>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</si>
  <si>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</si>
  <si>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</si>
  <si>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</si>
  <si>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</si>
  <si>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</si>
  <si>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</si>
  <si>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</si>
  <si>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</si>
  <si>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</si>
  <si>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</si>
  <si>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</si>
  <si>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</si>
  <si>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</si>
  <si>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</si>
  <si>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</si>
  <si>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</si>
  <si>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</si>
  <si>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</si>
  <si>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</si>
  <si>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</si>
  <si>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</si>
  <si>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</si>
  <si>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</si>
  <si>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</si>
  <si>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</si>
  <si>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</si>
  <si>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</si>
  <si>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</si>
  <si>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</si>
  <si>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</si>
  <si>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</si>
  <si>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</si>
  <si>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</si>
  <si>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</si>
  <si>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</si>
  <si>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</si>
  <si>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</si>
  <si>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</si>
  <si>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</si>
  <si>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</si>
  <si>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</si>
  <si>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</si>
  <si>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</si>
  <si>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</si>
  <si>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</si>
  <si>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</si>
  <si>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</si>
  <si>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</si>
  <si>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</si>
  <si>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</si>
  <si>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</si>
  <si>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</si>
  <si>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</si>
  <si>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</si>
  <si>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</si>
  <si>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</si>
  <si>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</si>
  <si>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</si>
  <si>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</si>
  <si>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</si>
  <si>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</si>
  <si>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</si>
  <si>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</si>
  <si>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</si>
  <si>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</si>
  <si>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</si>
  <si>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</si>
  <si>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</si>
  <si>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</si>
  <si>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</si>
  <si>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</si>
  <si>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</si>
  <si>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</si>
  <si>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</si>
  <si>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</si>
  <si>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</si>
  <si>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</si>
  <si>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</si>
  <si>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</si>
  <si>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</si>
  <si>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</si>
  <si>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</si>
  <si>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</si>
  <si>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</si>
  <si>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</si>
  <si>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</si>
  <si>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</si>
  <si>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</si>
  <si>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</si>
  <si>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</si>
  <si>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</si>
  <si>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</si>
  <si>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</si>
  <si>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</si>
  <si>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</si>
  <si>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</si>
  <si>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</si>
  <si>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</si>
  <si>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</si>
  <si>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</si>
  <si>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</si>
  <si>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</si>
  <si>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</si>
  <si>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</si>
  <si>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</si>
  <si>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</si>
  <si>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</si>
  <si>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</si>
  <si>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</si>
  <si>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</si>
  <si>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</si>
  <si>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</si>
  <si>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</si>
  <si>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</si>
  <si>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</si>
  <si>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</si>
  <si>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</si>
  <si>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</si>
  <si>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</si>
  <si>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</si>
  <si>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</si>
  <si>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</si>
  <si>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</si>
  <si>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</si>
  <si>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</si>
  <si>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</si>
  <si>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</si>
  <si>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</si>
  <si>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</si>
  <si>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</si>
  <si>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</si>
  <si>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</si>
  <si>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</si>
  <si>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</si>
  <si>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</si>
  <si>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</si>
  <si>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</si>
  <si>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</si>
  <si>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</si>
  <si>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</si>
  <si>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</si>
  <si>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</si>
  <si>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</si>
  <si>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</si>
  <si>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</si>
  <si>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</si>
  <si>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</si>
  <si>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</si>
  <si>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</si>
  <si>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</si>
  <si>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</si>
  <si>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</si>
  <si>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</si>
  <si>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</si>
  <si>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</si>
  <si>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</si>
  <si>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</si>
  <si>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</si>
  <si>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</si>
  <si>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</si>
  <si>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</si>
  <si>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</si>
  <si>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</si>
  <si>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</si>
  <si>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</si>
  <si>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</si>
  <si>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</si>
  <si>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</si>
  <si>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</si>
  <si>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</si>
  <si>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</si>
  <si>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</si>
  <si>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</si>
  <si>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</si>
  <si>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</si>
  <si>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</si>
  <si>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</si>
  <si>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</si>
  <si>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</si>
  <si>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</si>
  <si>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</si>
  <si>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</si>
  <si>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</si>
  <si>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</si>
  <si>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</si>
  <si>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</si>
  <si>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</si>
  <si>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</si>
  <si>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</si>
  <si>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</si>
  <si>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</si>
  <si>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</si>
  <si>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</si>
  <si>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</si>
  <si>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</si>
  <si>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</si>
  <si>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</si>
  <si>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</si>
  <si>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</si>
  <si>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</si>
  <si>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</si>
  <si>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</si>
  <si>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</si>
  <si>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</si>
  <si>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</si>
  <si>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</si>
  <si>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</si>
  <si>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</si>
  <si>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</si>
  <si>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</si>
  <si>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</si>
  <si>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</si>
  <si>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</si>
  <si>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</si>
  <si>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</si>
  <si>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</si>
  <si>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</si>
  <si>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</si>
  <si>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</si>
  <si>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</si>
  <si>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</si>
  <si>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</si>
  <si>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</si>
  <si>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</si>
  <si>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</si>
  <si>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</si>
  <si>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</si>
  <si>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</si>
  <si>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</si>
  <si>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</si>
  <si>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</si>
  <si>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</si>
  <si>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</si>
  <si>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</si>
  <si>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</si>
  <si>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</si>
  <si>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</si>
  <si>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</si>
  <si>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</si>
  <si>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</si>
  <si>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</si>
  <si>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</si>
  <si>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</si>
  <si>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</si>
  <si>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</si>
  <si>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</si>
  <si>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</si>
  <si>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</si>
  <si>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</si>
  <si>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</si>
  <si>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</si>
  <si>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</si>
  <si>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</si>
  <si>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</si>
  <si>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</si>
  <si>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</si>
  <si>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</si>
  <si>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</si>
  <si>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</si>
  <si>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</si>
  <si>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</si>
  <si>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</si>
  <si>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</si>
  <si>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</si>
  <si>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</si>
  <si>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</si>
  <si>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</si>
  <si>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</si>
  <si>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</si>
  <si>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</si>
  <si>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</si>
  <si>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</si>
  <si>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</si>
  <si>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</si>
  <si>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</si>
  <si>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</si>
  <si>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</si>
  <si>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</si>
  <si>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</si>
  <si>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</si>
  <si>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</si>
  <si>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</si>
  <si>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</si>
  <si>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</si>
  <si>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</si>
  <si>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</si>
  <si>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</si>
  <si>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</si>
  <si>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</si>
  <si>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</si>
  <si>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</si>
  <si>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</si>
  <si>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</si>
  <si>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</si>
  <si>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</si>
  <si>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</si>
  <si>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</si>
  <si>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</si>
  <si>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</si>
  <si>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</si>
  <si>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</si>
  <si>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</si>
  <si>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</si>
  <si>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</si>
  <si>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</si>
  <si>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</si>
  <si>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</si>
  <si>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</si>
  <si>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</si>
  <si>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</si>
  <si>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</si>
  <si>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</si>
  <si>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</si>
  <si>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</si>
  <si>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</si>
  <si>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</si>
  <si>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</si>
  <si>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</si>
  <si>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</si>
  <si>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</si>
  <si>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</si>
  <si>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</si>
  <si>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</si>
  <si>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</si>
  <si>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</si>
  <si>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</si>
  <si>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</si>
  <si>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</si>
  <si>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</si>
  <si>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</si>
  <si>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</si>
  <si>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</si>
  <si>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</si>
  <si>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</si>
  <si>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</si>
  <si>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</si>
  <si>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</si>
  <si>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</si>
  <si>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</si>
  <si>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</si>
  <si>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</si>
  <si>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</si>
  <si>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</si>
  <si>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</si>
  <si>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</si>
  <si>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</si>
  <si>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</si>
  <si>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</si>
  <si>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</si>
  <si>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</si>
  <si>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</si>
  <si>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</si>
  <si>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</si>
  <si>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</si>
  <si>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</si>
  <si>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</si>
  <si>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</si>
  <si>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</si>
  <si>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</si>
  <si>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</si>
  <si>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</si>
  <si>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</si>
  <si>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</si>
  <si>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</si>
  <si>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</si>
  <si>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</si>
  <si>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</si>
  <si>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</si>
  <si>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</si>
  <si>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</si>
  <si>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</si>
  <si>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</si>
  <si>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</si>
  <si>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</si>
  <si>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</si>
  <si>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</si>
  <si>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</si>
  <si>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</si>
  <si>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</si>
  <si>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</si>
  <si>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</si>
  <si>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</si>
  <si>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</si>
  <si>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</si>
  <si>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</si>
  <si>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</si>
  <si>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</si>
  <si>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</si>
  <si>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</si>
  <si>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</si>
  <si>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</si>
  <si>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</si>
  <si>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</si>
  <si>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</si>
  <si>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</si>
  <si>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</si>
  <si>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</si>
  <si>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</si>
  <si>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</si>
  <si>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</si>
  <si>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</si>
  <si>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</si>
  <si>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</si>
  <si>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</si>
  <si>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</si>
  <si>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</si>
  <si>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</si>
  <si>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</si>
  <si>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</si>
  <si>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</si>
  <si>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</si>
  <si>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</si>
  <si>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</si>
  <si>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</si>
  <si>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</si>
  <si>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</si>
  <si>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</si>
  <si>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</si>
  <si>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</si>
  <si>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</si>
  <si>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</si>
  <si>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</si>
  <si>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</si>
  <si>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</si>
  <si>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</si>
  <si>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</si>
  <si>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</si>
  <si>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</si>
  <si>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</si>
  <si>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</si>
  <si>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</si>
  <si>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</si>
  <si>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</si>
  <si>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</si>
  <si>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</si>
  <si>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</si>
  <si>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</si>
  <si>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</si>
  <si>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</si>
  <si>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</si>
  <si>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</si>
  <si>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</si>
  <si>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</si>
  <si>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</si>
  <si>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</si>
  <si>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</si>
  <si>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</si>
  <si>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</si>
  <si>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</si>
  <si>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</si>
  <si>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</si>
  <si>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</si>
  <si>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</si>
  <si>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</si>
  <si>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</si>
  <si>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</si>
  <si>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</si>
  <si>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</si>
  <si>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</si>
  <si>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</si>
  <si>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</si>
  <si>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</si>
  <si>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</si>
  <si>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</si>
  <si>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</si>
  <si>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</si>
  <si>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</si>
  <si>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</si>
  <si>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</si>
  <si>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</si>
  <si>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</si>
  <si>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</si>
  <si>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</si>
  <si>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</si>
  <si>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</si>
  <si>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</si>
  <si>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</si>
  <si>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</si>
  <si>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</si>
  <si>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</si>
  <si>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</si>
  <si>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</si>
  <si>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</si>
  <si>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</si>
  <si>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</si>
  <si>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</si>
  <si>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</si>
  <si>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</si>
  <si>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</si>
  <si>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</si>
  <si>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</si>
  <si>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</si>
  <si>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</si>
  <si>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</si>
  <si>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</si>
  <si>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</si>
  <si>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</si>
  <si>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</si>
  <si>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</si>
  <si>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</si>
  <si>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</si>
  <si>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</si>
  <si>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</si>
  <si>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</si>
  <si>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</si>
  <si>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</si>
  <si>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</si>
  <si>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</si>
  <si>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</si>
  <si>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</si>
  <si>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</si>
  <si>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</si>
  <si>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</si>
  <si>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</si>
  <si>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</si>
  <si>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</si>
  <si>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</si>
  <si>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</si>
  <si>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</si>
  <si>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</si>
  <si>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</si>
  <si>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</si>
  <si>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</si>
  <si>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</si>
  <si>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</si>
  <si>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</si>
  <si>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</si>
  <si>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</si>
  <si>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</si>
  <si>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</si>
  <si>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</si>
  <si>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</si>
  <si>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</si>
  <si>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</si>
  <si>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</si>
  <si>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</si>
  <si>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</si>
  <si>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</si>
  <si>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</si>
  <si>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</si>
  <si>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</si>
  <si>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</si>
  <si>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</si>
  <si>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</si>
  <si>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</si>
  <si>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</si>
  <si>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</si>
  <si>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</si>
  <si>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</si>
  <si>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</si>
  <si>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</si>
  <si>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</si>
  <si>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</si>
  <si>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</si>
  <si>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</si>
  <si>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</si>
  <si>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</si>
  <si>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</si>
  <si>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</si>
  <si>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</si>
  <si>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</si>
  <si>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</si>
  <si>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</si>
  <si>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</si>
  <si>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</si>
  <si>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</si>
  <si>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</si>
  <si>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</si>
  <si>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</si>
  <si>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</si>
  <si>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</si>
  <si>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</si>
  <si>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</si>
  <si>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</si>
  <si>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</si>
  <si>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</si>
  <si>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</si>
  <si>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</si>
  <si>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</si>
  <si>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</si>
  <si>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</si>
  <si>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</si>
  <si>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</si>
  <si>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</si>
  <si>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</si>
  <si>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</si>
  <si>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</si>
  <si>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</si>
  <si>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</si>
  <si>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</si>
  <si>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</si>
  <si>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</si>
  <si>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</si>
  <si>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</si>
  <si>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</si>
  <si>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</si>
  <si>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</si>
  <si>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</si>
  <si>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</si>
  <si>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</si>
  <si>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</si>
  <si>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</si>
  <si>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</si>
  <si>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</si>
  <si>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</si>
  <si>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</si>
  <si>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</si>
  <si>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</si>
  <si>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</si>
  <si>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</si>
  <si>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</si>
  <si>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</si>
  <si>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</si>
  <si>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</si>
  <si>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</si>
  <si>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</si>
  <si>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</si>
  <si>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</si>
  <si>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</si>
  <si>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</si>
  <si>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</si>
  <si>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</si>
  <si>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</si>
  <si>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</si>
  <si>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</si>
  <si>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</si>
  <si>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</si>
  <si>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</si>
  <si>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</si>
  <si>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</si>
  <si>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</si>
  <si>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</si>
  <si>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</si>
  <si>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</si>
  <si>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</si>
  <si>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</si>
  <si>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</si>
  <si>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</si>
  <si>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</si>
  <si>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</si>
  <si>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</si>
  <si>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</si>
  <si>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</si>
  <si>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</si>
  <si>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</si>
  <si>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</si>
  <si>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</si>
  <si>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</si>
  <si>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</si>
  <si>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</si>
  <si>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</si>
  <si>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</si>
  <si>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</si>
  <si>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</si>
  <si>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</si>
  <si>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</si>
  <si>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</si>
  <si>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</si>
  <si>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</si>
  <si>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</si>
  <si>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</si>
  <si>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</si>
  <si>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</si>
  <si>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</si>
  <si>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</si>
  <si>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</si>
  <si>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</si>
  <si>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</si>
  <si>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</si>
  <si>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</si>
  <si>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</si>
  <si>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</si>
  <si>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</si>
  <si>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</si>
  <si>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</si>
  <si>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</si>
  <si>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</si>
  <si>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</si>
  <si>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</si>
  <si>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</si>
  <si>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</si>
  <si>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</si>
  <si>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</si>
  <si>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</si>
  <si>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</si>
  <si>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</si>
  <si>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</si>
  <si>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</si>
  <si>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</si>
  <si>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</si>
  <si>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</si>
  <si>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</si>
  <si>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</si>
  <si>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</si>
  <si>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</si>
  <si>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</si>
  <si>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</si>
  <si>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</si>
  <si>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</si>
  <si>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</si>
  <si>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</si>
  <si>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</si>
  <si>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</si>
  <si>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</si>
  <si>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</si>
  <si>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</si>
  <si>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</si>
  <si>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</si>
  <si>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</si>
  <si>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</si>
  <si>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</si>
  <si>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</si>
  <si>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</si>
  <si>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</si>
  <si>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</si>
  <si>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</si>
  <si>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</si>
  <si>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</si>
  <si>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</si>
  <si>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</si>
  <si>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</si>
  <si>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</si>
  <si>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</si>
  <si>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</si>
  <si>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</si>
  <si>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</si>
  <si>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</si>
  <si>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</si>
  <si>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</si>
  <si>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</si>
  <si>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</si>
  <si>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</si>
  <si>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</si>
  <si>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</si>
  <si>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</si>
  <si>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</si>
  <si>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</si>
  <si>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</si>
  <si>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</si>
  <si>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</si>
  <si>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</si>
  <si>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</si>
  <si>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</si>
  <si>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</si>
  <si>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</si>
  <si>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</si>
  <si>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</si>
  <si>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</si>
  <si>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</si>
  <si>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</si>
  <si>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</si>
  <si>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</si>
  <si>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</si>
  <si>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</si>
  <si>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</si>
  <si>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</si>
  <si>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</si>
  <si>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</si>
  <si>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</si>
  <si>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</si>
  <si>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</si>
  <si>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</si>
  <si>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</si>
  <si>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</si>
  <si>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</si>
  <si>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</si>
  <si>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</si>
  <si>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</si>
  <si>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</si>
  <si>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</si>
  <si>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</si>
  <si>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</si>
  <si>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</si>
  <si>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</si>
  <si>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</si>
  <si>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</si>
  <si>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</si>
  <si>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</si>
  <si>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</si>
  <si>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</si>
  <si>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</si>
  <si>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</si>
  <si>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</si>
  <si>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</si>
  <si>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</si>
  <si>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</si>
  <si>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</si>
  <si>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</si>
  <si>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</si>
  <si>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</si>
  <si>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</si>
  <si>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</si>
  <si>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</si>
  <si>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</si>
  <si>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</si>
  <si>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</si>
  <si>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</si>
  <si>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</si>
  <si>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</si>
  <si>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</si>
  <si>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</si>
  <si>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</si>
  <si>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</si>
  <si>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</si>
  <si>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</si>
  <si>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</si>
  <si>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</si>
  <si>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</si>
  <si>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</si>
  <si>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</si>
  <si>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</si>
  <si>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</si>
  <si>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</si>
  <si>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</si>
  <si>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</si>
  <si>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</si>
  <si>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</si>
  <si>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</si>
  <si>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</si>
  <si>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</si>
  <si>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</si>
  <si>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</si>
  <si>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</si>
  <si>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</si>
  <si>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</si>
  <si>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</si>
  <si>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</si>
  <si>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</si>
  <si>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</si>
  <si>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</si>
  <si>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</si>
  <si>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</si>
  <si>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</si>
  <si>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</si>
  <si>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</si>
  <si>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</si>
  <si>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</si>
  <si>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</si>
  <si>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</si>
  <si>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</si>
  <si>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</si>
  <si>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</si>
  <si>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</si>
  <si>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</si>
  <si>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</si>
  <si>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</si>
  <si>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</si>
  <si>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</si>
  <si>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</si>
  <si>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</si>
  <si>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</si>
  <si>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</si>
  <si>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</si>
  <si>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</si>
  <si>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</si>
  <si>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</si>
  <si>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</si>
  <si>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</si>
  <si>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</si>
  <si>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</si>
  <si>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</si>
  <si>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</si>
  <si>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</si>
  <si>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</si>
  <si>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</si>
  <si>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</si>
  <si>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</si>
  <si>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</si>
  <si>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</si>
  <si>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</si>
  <si>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</si>
  <si>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</si>
  <si>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</si>
  <si>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</si>
  <si>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</si>
  <si>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</si>
  <si>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</si>
  <si>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</si>
  <si>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</si>
  <si>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</si>
  <si>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</si>
  <si>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</si>
  <si>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</si>
  <si>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</si>
  <si>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</si>
  <si>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</si>
  <si>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</si>
  <si>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</si>
  <si>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</si>
  <si>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</si>
  <si>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</si>
  <si>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</si>
  <si>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</si>
  <si>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</si>
  <si>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</si>
  <si>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</si>
  <si>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</si>
  <si>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</si>
  <si>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</si>
  <si>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</si>
  <si>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</si>
  <si>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</si>
  <si>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</si>
  <si>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</si>
  <si>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</si>
  <si>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</si>
  <si>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</si>
  <si>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</si>
  <si>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</si>
  <si>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</si>
  <si>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</si>
  <si>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</si>
  <si>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</si>
  <si>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</si>
  <si>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</si>
  <si>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</si>
  <si>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</si>
  <si>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</si>
  <si>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</si>
  <si>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</si>
  <si>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</si>
  <si>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</si>
  <si>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</si>
  <si>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</si>
  <si>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</si>
  <si>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</si>
  <si>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</si>
  <si>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</si>
  <si>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</si>
  <si>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</si>
  <si>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</si>
  <si>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</si>
  <si>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</si>
  <si>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</si>
  <si>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</si>
  <si>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</si>
  <si>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</si>
  <si>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</si>
  <si>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</si>
  <si>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</si>
  <si>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</si>
  <si>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</si>
  <si>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</si>
  <si>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</si>
  <si>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</si>
  <si>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</si>
  <si>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</si>
  <si>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</si>
  <si>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</si>
  <si>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</si>
  <si>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</si>
  <si>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</si>
  <si>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</si>
  <si>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</si>
  <si>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</si>
  <si>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</si>
  <si>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</si>
  <si>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</si>
  <si>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</si>
  <si>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</si>
  <si>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</si>
  <si>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</si>
  <si>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</si>
  <si>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</si>
  <si>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</si>
  <si>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</si>
  <si>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</si>
  <si>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</si>
  <si>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</si>
  <si>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</si>
  <si>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</si>
  <si>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</si>
  <si>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</si>
  <si>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</si>
  <si>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</si>
  <si>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</si>
  <si>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</si>
  <si>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</si>
  <si>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</si>
  <si>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</si>
  <si>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</si>
  <si>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</si>
  <si>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</si>
  <si>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</si>
  <si>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</si>
  <si>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</si>
  <si>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</si>
  <si>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</si>
  <si>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</si>
  <si>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</si>
  <si>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</si>
  <si>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</si>
  <si>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</si>
  <si>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</si>
  <si>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</si>
  <si>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</si>
  <si>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</si>
  <si>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</si>
  <si>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</si>
  <si>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</si>
  <si>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</si>
  <si>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</si>
  <si>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</si>
  <si>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</si>
  <si>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</si>
  <si>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</si>
  <si>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</si>
  <si>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</si>
  <si>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</si>
  <si>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</si>
  <si>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</si>
  <si>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</si>
  <si>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</si>
  <si>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</si>
  <si>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</si>
  <si>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</si>
  <si>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</si>
  <si>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</si>
  <si>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</si>
  <si>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</si>
  <si>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</si>
  <si>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</si>
  <si>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</si>
  <si>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</si>
  <si>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</si>
  <si>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</si>
  <si>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</si>
  <si>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</si>
  <si>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</si>
  <si>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</si>
  <si>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</si>
  <si>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</si>
  <si>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</si>
  <si>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</si>
  <si>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</si>
  <si>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</si>
  <si>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</si>
  <si>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</si>
  <si>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</si>
  <si>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</si>
  <si>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</si>
  <si>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</si>
  <si>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</si>
  <si>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</si>
  <si>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</si>
  <si>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</si>
  <si>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</si>
  <si>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</si>
  <si>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</si>
  <si>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</si>
  <si>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</si>
  <si>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</si>
  <si>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</si>
  <si>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</si>
  <si>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</si>
  <si>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</si>
  <si>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</si>
  <si>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</si>
  <si>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</si>
  <si>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</si>
  <si>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</si>
  <si>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</si>
  <si>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</si>
  <si>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</si>
  <si>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</si>
  <si>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</si>
  <si>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</si>
  <si>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</si>
  <si>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</si>
  <si>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</si>
  <si>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</si>
  <si>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</si>
  <si>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</si>
  <si>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</si>
  <si>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</si>
  <si>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</si>
  <si>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</si>
  <si>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</si>
  <si>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</si>
  <si>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</si>
  <si>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</si>
  <si>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</si>
  <si>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</si>
  <si>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</si>
  <si>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</si>
  <si>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</si>
  <si>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</si>
  <si>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</si>
  <si>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</si>
  <si>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</si>
  <si>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</si>
  <si>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</si>
  <si>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</si>
  <si>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</si>
  <si>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</si>
  <si>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</si>
  <si>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</si>
  <si>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</si>
  <si>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</si>
  <si>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</si>
  <si>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</si>
  <si>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</si>
  <si>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</si>
  <si>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</si>
  <si>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</si>
  <si>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</si>
  <si>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</si>
  <si>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</si>
  <si>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</si>
  <si>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</si>
  <si>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</si>
  <si>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</si>
  <si>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</si>
  <si>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</si>
  <si>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</si>
  <si>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</si>
  <si>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</si>
  <si>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</si>
  <si>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</si>
  <si>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</si>
  <si>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</si>
  <si>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</si>
  <si>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</si>
  <si>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</si>
  <si>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</si>
  <si>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</si>
  <si>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</si>
  <si>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</si>
  <si>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</si>
  <si>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</si>
  <si>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</si>
  <si>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</si>
  <si>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</si>
  <si>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</si>
  <si>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</si>
  <si>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</si>
  <si>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</si>
  <si>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</si>
  <si>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</si>
  <si>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</si>
  <si>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</si>
  <si>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</si>
  <si>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</si>
  <si>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</si>
  <si>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</si>
  <si>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</si>
  <si>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</si>
  <si>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</si>
  <si>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</si>
  <si>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</si>
  <si>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</si>
  <si>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</si>
  <si>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</si>
  <si>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</si>
  <si>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</si>
  <si>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</si>
  <si>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</si>
  <si>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</si>
  <si>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</si>
  <si>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</si>
  <si>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</si>
  <si>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</si>
  <si>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</si>
  <si>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</si>
  <si>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</si>
  <si>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</si>
  <si>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</si>
  <si>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</si>
  <si>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</si>
  <si>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</si>
  <si>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</si>
  <si>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</si>
  <si>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</si>
  <si>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</si>
  <si>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</si>
  <si>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</si>
  <si>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</si>
  <si>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</si>
  <si>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</si>
  <si>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</si>
  <si>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</si>
  <si>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</si>
  <si>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</si>
  <si>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</si>
  <si>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</si>
  <si>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</si>
  <si>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</si>
  <si>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</si>
  <si>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</si>
  <si>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</si>
  <si>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</si>
  <si>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</si>
  <si>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</si>
  <si>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</si>
  <si>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</si>
  <si>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</si>
  <si>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</si>
  <si>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</si>
  <si>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</si>
  <si>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</si>
  <si>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</si>
  <si>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</si>
  <si>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</si>
  <si>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</si>
  <si>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</si>
  <si>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</si>
  <si>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</si>
  <si>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</si>
  <si>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</si>
  <si>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</si>
  <si>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</si>
  <si>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</si>
  <si>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</si>
  <si>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</si>
  <si>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</si>
  <si>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</si>
  <si>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</si>
  <si>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</si>
  <si>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</si>
  <si>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</si>
  <si>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</si>
  <si>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</si>
  <si>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</si>
  <si>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</si>
  <si>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</si>
  <si>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</si>
  <si>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</si>
  <si>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</si>
  <si>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</si>
  <si>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</si>
  <si>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</si>
  <si>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</si>
  <si>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</si>
  <si>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</si>
  <si>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</si>
  <si>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</si>
  <si>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</si>
  <si>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</si>
  <si>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</si>
  <si>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</si>
  <si>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</si>
  <si>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</si>
  <si>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</si>
  <si>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</si>
  <si>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</si>
  <si>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</si>
  <si>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</si>
  <si>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</si>
  <si>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</si>
  <si>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</si>
  <si>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</si>
  <si>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</si>
  <si>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</si>
  <si>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</si>
  <si>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</si>
  <si>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</si>
  <si>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</si>
  <si>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</si>
  <si>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</si>
  <si>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</si>
  <si>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</si>
  <si>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</si>
  <si>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</si>
  <si>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</si>
  <si>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</si>
  <si>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</si>
  <si>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</si>
  <si>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</si>
  <si>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</si>
  <si>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</si>
  <si>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</si>
  <si>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</si>
  <si>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</si>
  <si>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</si>
  <si>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</si>
  <si>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</si>
  <si>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</si>
  <si>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</si>
  <si>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</si>
  <si>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</si>
  <si>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</si>
  <si>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</si>
  <si>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</si>
  <si>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</si>
  <si>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</si>
  <si>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</si>
  <si>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</si>
  <si>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</si>
  <si>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</si>
  <si>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</si>
  <si>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</si>
  <si>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</si>
  <si>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</si>
  <si>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</si>
  <si>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</si>
  <si>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</si>
  <si>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</si>
  <si>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</si>
  <si>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</si>
  <si>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</si>
  <si>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</si>
  <si>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</si>
  <si>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</si>
  <si>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</si>
  <si>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</si>
  <si>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</si>
  <si>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</si>
  <si>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</si>
  <si>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</si>
  <si>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</si>
  <si>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</si>
  <si>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</si>
  <si>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</si>
  <si>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</si>
  <si>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</si>
  <si>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</si>
  <si>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</si>
  <si>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</si>
  <si>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</si>
  <si>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</si>
  <si>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</si>
  <si>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</si>
  <si>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</si>
  <si>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</si>
  <si>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</si>
  <si>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</si>
  <si>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</si>
  <si>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</si>
  <si>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</si>
  <si>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</si>
  <si>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</si>
  <si>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</si>
  <si>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</si>
  <si>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</si>
  <si>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</si>
  <si>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</si>
  <si>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</si>
  <si>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</si>
  <si>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</si>
  <si>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</si>
  <si>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</si>
  <si>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</si>
  <si>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</si>
  <si>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</si>
  <si>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</si>
  <si>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</si>
  <si>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</si>
  <si>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</si>
  <si>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</si>
  <si>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</si>
  <si>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</si>
  <si>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</si>
  <si>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</si>
  <si>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</si>
  <si>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</si>
  <si>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</si>
  <si>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</si>
  <si>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</si>
  <si>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</si>
  <si>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</si>
  <si>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</si>
  <si>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</si>
  <si>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</si>
  <si>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</si>
  <si>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</si>
  <si>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</si>
  <si>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</si>
  <si>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</si>
  <si>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</si>
  <si>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</si>
  <si>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</si>
  <si>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</si>
  <si>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</si>
  <si>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</si>
  <si>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</si>
  <si>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</si>
  <si>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</si>
  <si>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</si>
  <si>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</si>
  <si>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</si>
  <si>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</si>
  <si>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</si>
  <si>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</si>
  <si>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</si>
  <si>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</si>
  <si>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</si>
  <si>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</si>
  <si>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</si>
  <si>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</si>
  <si>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</si>
  <si>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</si>
  <si>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</si>
  <si>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</si>
  <si>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</si>
  <si>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</si>
  <si>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</si>
  <si>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</si>
  <si>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</si>
  <si>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</si>
  <si>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</si>
  <si>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</si>
  <si>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</si>
  <si>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</si>
  <si>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</si>
  <si>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</si>
  <si>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</si>
  <si>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</si>
  <si>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</si>
  <si>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</si>
  <si>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</si>
  <si>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</si>
  <si>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</si>
  <si>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</si>
  <si>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</si>
  <si>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</si>
  <si>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</si>
  <si>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</si>
  <si>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</si>
  <si>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</si>
  <si>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</si>
  <si>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</si>
  <si>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</si>
  <si>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</si>
  <si>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</si>
  <si>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</si>
  <si>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</si>
  <si>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</si>
  <si>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</si>
  <si>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</si>
  <si>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</si>
  <si>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</si>
  <si>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</si>
  <si>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</si>
  <si>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</si>
  <si>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</si>
  <si>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</si>
  <si>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</si>
  <si>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</si>
  <si>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</si>
  <si>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</si>
  <si>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</si>
  <si>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</si>
  <si>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</si>
  <si>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</si>
  <si>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</si>
  <si>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</si>
  <si>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</si>
  <si>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</si>
  <si>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</si>
  <si>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</si>
  <si>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</si>
  <si>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</si>
  <si>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</si>
  <si>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</si>
  <si>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</si>
  <si>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</si>
  <si>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</si>
  <si>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</si>
  <si>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</si>
  <si>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</si>
  <si>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</si>
  <si>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</si>
  <si>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</si>
  <si>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</si>
  <si>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</si>
  <si>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</si>
  <si>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</si>
  <si>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</si>
  <si>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</si>
  <si>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</si>
  <si>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</si>
  <si>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</si>
  <si>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</si>
  <si>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</si>
  <si>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</si>
  <si>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</si>
  <si>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</si>
  <si>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</si>
  <si>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</si>
  <si>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</si>
  <si>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</si>
  <si>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</si>
  <si>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</si>
  <si>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</si>
  <si>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</si>
  <si>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</si>
  <si>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</si>
  <si>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</si>
  <si>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</si>
  <si>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</si>
  <si>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</si>
  <si>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</si>
  <si>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</si>
  <si>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</si>
  <si>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</si>
  <si>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</si>
  <si>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</si>
  <si>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</si>
  <si>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</si>
  <si>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</si>
  <si>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</si>
  <si>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</si>
  <si>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</si>
  <si>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</si>
  <si>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</si>
  <si>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</si>
  <si>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</si>
  <si>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</si>
  <si>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</si>
  <si>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</si>
  <si>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</si>
  <si>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</si>
  <si>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</si>
  <si>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</si>
  <si>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</si>
  <si>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</si>
  <si>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</si>
  <si>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</si>
  <si>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</si>
  <si>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</si>
  <si>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</si>
  <si>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</si>
  <si>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</si>
  <si>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</si>
  <si>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</si>
  <si>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</si>
  <si>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</si>
  <si>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</si>
  <si>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</si>
  <si>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</si>
  <si>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</si>
  <si>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</si>
  <si>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</si>
  <si>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</si>
  <si>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</si>
  <si>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</si>
  <si>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</si>
  <si>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</si>
  <si>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</si>
  <si>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</si>
  <si>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</si>
  <si>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</si>
  <si>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</si>
  <si>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</si>
  <si>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</si>
  <si>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</si>
  <si>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</si>
  <si>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</si>
  <si>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</si>
  <si>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</si>
  <si>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</si>
  <si>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</si>
  <si>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</si>
  <si>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</si>
  <si>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</si>
  <si>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</si>
  <si>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</si>
  <si>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</si>
  <si>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</si>
  <si>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</si>
  <si>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</si>
  <si>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</si>
  <si>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</si>
  <si>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</si>
  <si>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</si>
  <si>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</si>
  <si>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</si>
  <si>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</si>
  <si>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</si>
  <si>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</si>
  <si>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</si>
  <si>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</si>
  <si>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</si>
  <si>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</si>
  <si>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</si>
  <si>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</si>
  <si>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</si>
  <si>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</si>
  <si>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</si>
  <si>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</si>
  <si>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</si>
  <si>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</si>
  <si>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</si>
  <si>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</si>
  <si>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</si>
  <si>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</si>
  <si>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</si>
  <si>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</si>
  <si>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</si>
  <si>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</si>
  <si>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</si>
  <si>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</si>
  <si>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</si>
  <si>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</si>
  <si>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</si>
  <si>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</si>
  <si>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</si>
  <si>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</si>
  <si>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</si>
  <si>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</si>
  <si>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</si>
  <si>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</si>
  <si>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</si>
  <si>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</si>
  <si>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</si>
  <si>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</si>
  <si>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</si>
  <si>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</si>
  <si>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</si>
  <si>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</si>
  <si>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</si>
  <si>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</si>
  <si>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</si>
  <si>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</si>
  <si>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</si>
  <si>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</si>
  <si>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</si>
  <si>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</si>
  <si>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</si>
  <si>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</si>
  <si>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</si>
  <si>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</si>
  <si>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</si>
  <si>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</si>
  <si>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</si>
  <si>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</si>
  <si>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</si>
  <si>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</si>
  <si>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</si>
  <si>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</si>
  <si>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</si>
  <si>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</si>
  <si>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</si>
  <si>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</si>
  <si>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</si>
  <si>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</si>
  <si>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</si>
  <si>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</si>
  <si>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</si>
  <si>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</si>
  <si>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</si>
  <si>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</si>
  <si>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</si>
  <si>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</si>
  <si>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</si>
  <si>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</si>
  <si>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</si>
  <si>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</si>
  <si>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</si>
  <si>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</si>
  <si>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</si>
  <si>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</si>
  <si>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</si>
  <si>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</si>
  <si>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</si>
  <si>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</si>
  <si>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</si>
  <si>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</si>
  <si>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</si>
  <si>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</si>
  <si>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</si>
  <si>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</si>
  <si>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</si>
  <si>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</si>
  <si>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</si>
  <si>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</si>
  <si>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</si>
  <si>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</si>
  <si>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</si>
  <si>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</si>
  <si>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</si>
  <si>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</si>
  <si>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</si>
  <si>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</si>
  <si>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</si>
  <si>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</si>
  <si>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</si>
  <si>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</si>
  <si>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</si>
  <si>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</si>
  <si>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</si>
  <si>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</si>
  <si>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</si>
  <si>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</si>
  <si>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</si>
  <si>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</si>
  <si>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</si>
  <si>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</si>
  <si>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</si>
  <si>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</si>
  <si>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</si>
  <si>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</si>
  <si>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</si>
  <si>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</si>
  <si>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</si>
  <si>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</si>
  <si>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</si>
  <si>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</si>
  <si>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</si>
  <si>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</si>
  <si>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</si>
  <si>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</si>
  <si>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</si>
  <si>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</si>
  <si>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</si>
  <si>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</si>
  <si>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</si>
  <si>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</si>
  <si>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</si>
  <si>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</si>
  <si>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</si>
  <si>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</si>
  <si>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</si>
  <si>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</si>
  <si>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</si>
  <si>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</si>
  <si>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</si>
  <si>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</si>
  <si>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</si>
  <si>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</si>
  <si>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</si>
  <si>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</si>
  <si>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</si>
  <si>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</si>
  <si>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</si>
  <si>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</si>
  <si>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</si>
  <si>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</si>
  <si>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</si>
  <si>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</si>
  <si>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</si>
  <si>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</si>
  <si>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</si>
  <si>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</si>
  <si>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</si>
  <si>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</si>
  <si>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</si>
  <si>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</si>
  <si>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</si>
  <si>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</si>
  <si>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</si>
  <si>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</si>
  <si>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</si>
  <si>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</si>
  <si>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</si>
  <si>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</si>
  <si>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</si>
  <si>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</si>
  <si>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</si>
  <si>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</si>
  <si>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</si>
  <si>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</si>
  <si>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</si>
  <si>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</si>
  <si>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</si>
  <si>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</si>
  <si>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</si>
  <si>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</si>
  <si>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</si>
  <si>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</si>
  <si>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</si>
  <si>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</si>
  <si>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</si>
  <si>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</si>
  <si>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</si>
  <si>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</si>
  <si>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</si>
  <si>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</si>
  <si>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</si>
  <si>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</si>
  <si>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</si>
  <si>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</si>
  <si>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</si>
  <si>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</si>
  <si>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</si>
  <si>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</si>
  <si>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</si>
  <si>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</si>
  <si>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</si>
  <si>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</si>
  <si>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</si>
  <si>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</si>
  <si>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</si>
  <si>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</si>
  <si>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</si>
  <si>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</si>
  <si>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</si>
  <si>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</si>
  <si>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</si>
  <si>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</si>
  <si>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</si>
  <si>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</si>
  <si>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</si>
  <si>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</si>
  <si>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</si>
  <si>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</si>
  <si>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</si>
  <si>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</si>
  <si>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</si>
  <si>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</si>
  <si>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</si>
  <si>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</si>
  <si>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</si>
  <si>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</si>
  <si>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</si>
  <si>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</si>
  <si>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</si>
  <si>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</si>
  <si>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</si>
  <si>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</si>
  <si>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</si>
  <si>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</si>
  <si>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</si>
  <si>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</si>
  <si>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</si>
  <si>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</si>
  <si>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</si>
  <si>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</si>
  <si>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</si>
  <si>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</si>
  <si>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</si>
  <si>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</si>
  <si>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</si>
  <si>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</si>
  <si>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</si>
  <si>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</si>
  <si>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</si>
  <si>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</si>
  <si>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</si>
  <si>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</si>
  <si>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</si>
  <si>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</si>
  <si>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</si>
  <si>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</si>
  <si>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</si>
  <si>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</si>
  <si>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</si>
  <si>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</si>
  <si>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</si>
  <si>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</si>
  <si>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</si>
  <si>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</si>
  <si>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</si>
  <si>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</si>
  <si>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</si>
  <si>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</si>
  <si>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</si>
  <si>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</si>
  <si>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</si>
  <si>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</si>
  <si>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</si>
  <si>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</si>
  <si>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</si>
  <si>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</si>
  <si>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</si>
  <si>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</si>
  <si>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</si>
  <si>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</si>
  <si>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</si>
  <si>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</si>
  <si>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</si>
  <si>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</si>
  <si>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</si>
  <si>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</si>
  <si>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</si>
  <si>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</si>
  <si>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</si>
  <si>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</si>
  <si>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</si>
  <si>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</si>
  <si>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</si>
  <si>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</si>
  <si>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</si>
  <si>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</si>
  <si>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</si>
  <si>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</si>
  <si>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</si>
  <si>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</si>
  <si>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</si>
  <si>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</si>
  <si>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</si>
  <si>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</si>
  <si>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</si>
  <si>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</si>
  <si>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</si>
  <si>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</si>
  <si>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</si>
  <si>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</si>
  <si>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</si>
  <si>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</si>
  <si>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</si>
  <si>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</si>
  <si>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</si>
  <si>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</si>
  <si>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</si>
  <si>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</si>
  <si>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</si>
  <si>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</si>
  <si>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</si>
  <si>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</si>
  <si>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</si>
  <si>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</si>
  <si>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</si>
  <si>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</si>
  <si>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</si>
  <si>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</si>
  <si>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</si>
  <si>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</si>
  <si>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</si>
  <si>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</si>
  <si>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</si>
  <si>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</si>
  <si>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</si>
  <si>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</si>
  <si>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</si>
  <si>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</si>
  <si>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</si>
  <si>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</si>
  <si>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</si>
  <si>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</si>
  <si>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</si>
  <si>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</si>
  <si>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</si>
  <si>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</si>
  <si>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</si>
  <si>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</si>
  <si>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</si>
  <si>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</si>
  <si>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</si>
  <si>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</si>
  <si>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</si>
  <si>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</si>
  <si>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</si>
  <si>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</si>
  <si>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</si>
  <si>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</si>
  <si>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</si>
  <si>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</si>
  <si>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</si>
  <si>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</si>
  <si>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</si>
  <si>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</si>
  <si>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</si>
  <si>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</si>
  <si>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</si>
  <si>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</si>
  <si>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</si>
  <si>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</si>
  <si>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</si>
  <si>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</si>
  <si>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</si>
  <si>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</si>
  <si>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</si>
  <si>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</si>
  <si>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</si>
  <si>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</si>
  <si>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</si>
  <si>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</si>
  <si>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</si>
  <si>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</si>
  <si>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</si>
  <si>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</si>
  <si>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</si>
  <si>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</si>
  <si>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</si>
  <si>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</si>
  <si>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</si>
  <si>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</si>
  <si>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</si>
  <si>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</si>
  <si>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</si>
  <si>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</si>
  <si>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</si>
  <si>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</si>
  <si>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</si>
  <si>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</si>
  <si>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</si>
  <si>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</si>
  <si>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</si>
  <si>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</si>
  <si>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</si>
  <si>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</si>
  <si>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</si>
  <si>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</si>
  <si>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</si>
  <si>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</si>
  <si>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</si>
  <si>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</si>
  <si>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</si>
  <si>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</si>
  <si>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</si>
  <si>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</si>
  <si>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</si>
  <si>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</si>
  <si>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</si>
  <si>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</si>
  <si>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</si>
  <si>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</si>
  <si>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</si>
  <si>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</si>
  <si>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</si>
  <si>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</si>
  <si>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</si>
  <si>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</si>
  <si>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</si>
  <si>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</si>
  <si>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</si>
  <si>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</si>
  <si>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</si>
  <si>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</si>
  <si>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</si>
  <si>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</si>
  <si>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</si>
  <si>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</si>
  <si>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</si>
  <si>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</si>
  <si>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</si>
  <si>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</si>
  <si>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</si>
  <si>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</si>
  <si>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</si>
  <si>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</si>
  <si>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</si>
  <si>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</si>
  <si>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</si>
  <si>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</si>
  <si>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</si>
  <si>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</si>
  <si>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</si>
  <si>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</si>
  <si>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</si>
  <si>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</si>
  <si>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</si>
  <si>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</si>
  <si>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</si>
  <si>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</si>
  <si>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</si>
  <si>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</si>
  <si>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</si>
  <si>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</si>
  <si>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</si>
  <si>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</si>
  <si>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</si>
  <si>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</si>
  <si>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</si>
  <si>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</si>
  <si>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</si>
  <si>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</si>
  <si>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</si>
  <si>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</si>
  <si>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</si>
  <si>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</si>
  <si>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</si>
  <si>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</si>
  <si>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</si>
  <si>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</si>
  <si>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</si>
  <si>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</si>
  <si>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</si>
  <si>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</si>
  <si>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</si>
  <si>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</si>
  <si>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</si>
  <si>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</si>
  <si>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</si>
  <si>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</si>
  <si>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</si>
  <si>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</si>
  <si>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</si>
  <si>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</si>
  <si>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</si>
  <si>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</si>
  <si>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</si>
  <si>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</si>
  <si>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</si>
  <si>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</si>
  <si>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</si>
  <si>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</si>
  <si>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</si>
  <si>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</si>
  <si>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</si>
  <si>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</si>
  <si>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</si>
  <si>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</si>
  <si>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</si>
  <si>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</si>
  <si>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</si>
  <si>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</si>
  <si>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</si>
  <si>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</si>
  <si>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</si>
  <si>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</si>
  <si>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</si>
  <si>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</si>
  <si>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</si>
  <si>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</si>
  <si>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</si>
  <si>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</si>
  <si>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</si>
  <si>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</si>
  <si>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</si>
  <si>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</si>
  <si>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</si>
  <si>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</si>
  <si>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</si>
  <si>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</si>
  <si>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</si>
  <si>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</si>
  <si>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</si>
  <si>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</si>
  <si>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</si>
  <si>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</si>
  <si>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</si>
  <si>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</si>
  <si>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</si>
  <si>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</si>
  <si>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</si>
  <si>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</si>
  <si>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</si>
  <si>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</si>
  <si>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</si>
  <si>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</si>
  <si>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</si>
  <si>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</si>
  <si>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</si>
  <si>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</si>
  <si>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</si>
  <si>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</si>
  <si>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</si>
  <si>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</si>
  <si>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</si>
  <si>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</si>
  <si>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</si>
  <si>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</si>
  <si>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</si>
  <si>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</si>
  <si>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</si>
  <si>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</si>
  <si>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</si>
  <si>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</si>
  <si>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</si>
  <si>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</si>
  <si>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</si>
  <si>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</si>
  <si>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</si>
  <si>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</si>
  <si>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</si>
  <si>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</si>
  <si>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</si>
  <si>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</si>
  <si>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</si>
  <si>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</si>
  <si>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</si>
  <si>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</si>
  <si>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</si>
  <si>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</si>
  <si>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</si>
  <si>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</si>
  <si>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</si>
  <si>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</si>
  <si>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</si>
  <si>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</si>
  <si>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</si>
  <si>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</si>
  <si>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</si>
  <si>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</si>
  <si>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</si>
  <si>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</si>
  <si>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</si>
  <si>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</si>
  <si>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</si>
  <si>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</si>
  <si>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</si>
  <si>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</si>
  <si>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</si>
  <si>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</si>
  <si>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</si>
  <si>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</si>
  <si>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</si>
  <si>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</si>
  <si>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</si>
  <si>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</si>
  <si>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</si>
  <si>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</si>
  <si>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</si>
  <si>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</si>
  <si>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</si>
  <si>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</si>
  <si>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</si>
  <si>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</si>
  <si>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</si>
  <si>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</si>
  <si>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</si>
  <si>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</si>
  <si>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</si>
  <si>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</si>
  <si>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</si>
  <si>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</si>
  <si>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</si>
  <si>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</si>
  <si>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</si>
  <si>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</si>
  <si>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</si>
  <si>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</si>
  <si>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</si>
  <si>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</si>
  <si>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</si>
  <si>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</si>
  <si>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</si>
  <si>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</si>
  <si>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</si>
  <si>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</si>
  <si>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</si>
  <si>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</si>
  <si>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</si>
  <si>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</si>
  <si>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</si>
  <si>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</si>
  <si>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</si>
  <si>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</si>
  <si>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</si>
  <si>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</si>
  <si>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</si>
  <si>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</si>
  <si>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</si>
  <si>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</si>
  <si>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</si>
  <si>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</si>
  <si>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</si>
  <si>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</si>
  <si>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</si>
  <si>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</si>
  <si>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</si>
  <si>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</si>
  <si>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</si>
  <si>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</si>
  <si>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</si>
  <si>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</si>
  <si>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</si>
  <si>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</si>
  <si>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</si>
  <si>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</si>
  <si>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</si>
  <si>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</si>
  <si>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</si>
  <si>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</si>
  <si>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</si>
  <si>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</si>
  <si>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</si>
  <si>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</si>
  <si>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</si>
  <si>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</si>
  <si>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</si>
  <si>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</si>
  <si>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</si>
  <si>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</si>
  <si>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</si>
  <si>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</si>
  <si>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</si>
  <si>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</si>
  <si>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</si>
  <si>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</si>
  <si>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</si>
  <si>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</si>
  <si>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</si>
  <si>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</si>
  <si>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</si>
  <si>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</si>
  <si>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</si>
  <si>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</si>
  <si>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</si>
  <si>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</si>
  <si>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</si>
  <si>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</si>
  <si>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</si>
  <si>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</si>
  <si>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</si>
  <si>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</si>
  <si>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</si>
  <si>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</si>
  <si>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</si>
  <si>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</si>
  <si>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</si>
  <si>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</si>
  <si>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</si>
  <si>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</si>
  <si>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</si>
  <si>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</si>
  <si>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</si>
  <si>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</si>
  <si>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</si>
  <si>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</si>
  <si>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</si>
  <si>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</si>
  <si>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</si>
  <si>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</si>
  <si>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</si>
  <si>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</si>
  <si>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</si>
  <si>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</si>
  <si>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</si>
  <si>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</si>
  <si>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</si>
  <si>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</si>
  <si>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</si>
  <si>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</si>
  <si>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</si>
  <si>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</si>
  <si>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</si>
  <si>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</si>
  <si>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</si>
  <si>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</si>
  <si>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</si>
  <si>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</si>
  <si>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</si>
  <si>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</si>
  <si>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</si>
  <si>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</si>
  <si>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</si>
  <si>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</si>
  <si>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</si>
  <si>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</si>
  <si>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</si>
  <si>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</si>
  <si>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</si>
  <si>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</si>
  <si>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</si>
  <si>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</si>
  <si>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</si>
  <si>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</si>
  <si>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</si>
  <si>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</si>
  <si>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</si>
  <si>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</si>
  <si>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</si>
  <si>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</si>
  <si>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</si>
  <si>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</si>
  <si>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</si>
  <si>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</si>
  <si>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</si>
  <si>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</si>
  <si>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</si>
  <si>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</si>
  <si>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</si>
  <si>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</si>
  <si>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</si>
  <si>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</si>
  <si>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</si>
  <si>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</si>
  <si>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</si>
  <si>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</si>
  <si>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</si>
  <si>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</si>
  <si>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</si>
  <si>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</si>
  <si>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</si>
  <si>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</si>
  <si>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</si>
  <si>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</si>
  <si>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</si>
  <si>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</si>
  <si>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</si>
  <si>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</si>
  <si>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</si>
  <si>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</si>
  <si>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</si>
  <si>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</si>
  <si>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</si>
  <si>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</si>
  <si>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</si>
  <si>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</si>
  <si>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</si>
  <si>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</si>
  <si>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</si>
  <si>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</si>
  <si>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</si>
  <si>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</si>
  <si>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</si>
  <si>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</si>
  <si>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</si>
  <si>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</si>
  <si>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</si>
  <si>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</si>
  <si>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</si>
  <si>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</si>
  <si>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</si>
  <si>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</si>
  <si>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</si>
  <si>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</si>
  <si>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</si>
  <si>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</si>
  <si>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</si>
  <si>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</si>
  <si>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</si>
  <si>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</si>
  <si>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</si>
  <si>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</si>
  <si>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</si>
  <si>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</si>
  <si>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</si>
  <si>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</si>
  <si>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</si>
  <si>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</si>
  <si>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</si>
  <si>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</si>
  <si>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</si>
  <si>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</si>
  <si>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</si>
  <si>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</si>
  <si>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</si>
  <si>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</si>
  <si>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</si>
  <si>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</si>
  <si>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</si>
  <si>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</si>
  <si>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</si>
  <si>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</si>
  <si>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</si>
  <si>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</si>
  <si>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</si>
  <si>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</si>
  <si>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</si>
  <si>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</si>
  <si>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</si>
  <si>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</si>
  <si>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</si>
  <si>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</si>
  <si>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</si>
  <si>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</si>
  <si>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</si>
  <si>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</si>
  <si>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</si>
  <si>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</si>
  <si>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</si>
  <si>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</si>
  <si>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</si>
  <si>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</si>
  <si>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</si>
  <si>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</si>
  <si>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</si>
  <si>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</si>
  <si>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</si>
  <si>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</si>
  <si>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</si>
  <si>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</si>
  <si>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</si>
  <si>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</si>
  <si>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</si>
  <si>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</si>
  <si>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</si>
  <si>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</si>
  <si>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</si>
  <si>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</si>
  <si>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</si>
  <si>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</si>
  <si>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</si>
  <si>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</si>
  <si>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</si>
  <si>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</si>
  <si>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</si>
  <si>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</si>
  <si>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</si>
  <si>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</si>
  <si>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</si>
  <si>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</si>
  <si>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</si>
  <si>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</si>
  <si>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</si>
  <si>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</si>
  <si>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</si>
  <si>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</si>
  <si>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</si>
  <si>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</si>
  <si>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</si>
  <si>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</si>
  <si>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</si>
  <si>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</si>
  <si>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</si>
  <si>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</si>
  <si>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</si>
  <si>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</si>
  <si>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</si>
  <si>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</si>
  <si>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</si>
  <si>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</si>
  <si>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</si>
  <si>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</si>
  <si>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</si>
  <si>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</si>
  <si>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</si>
  <si>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</si>
  <si>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</si>
  <si>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</si>
  <si>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</si>
  <si>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</si>
  <si>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</si>
  <si>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</si>
  <si>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</si>
  <si>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</si>
  <si>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</si>
  <si>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</si>
  <si>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</si>
  <si>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</si>
  <si>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</si>
  <si>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</si>
  <si>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</si>
  <si>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</si>
  <si>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</si>
  <si>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</si>
  <si>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</si>
  <si>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</si>
  <si>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</si>
  <si>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</si>
  <si>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</si>
  <si>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</si>
  <si>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</si>
  <si>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</si>
  <si>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</si>
  <si>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</si>
  <si>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</si>
  <si>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</si>
  <si>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</si>
  <si>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</si>
  <si>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</si>
  <si>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</si>
  <si>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</si>
  <si>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</si>
  <si>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</si>
  <si>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</si>
  <si>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</si>
  <si>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</si>
  <si>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</si>
  <si>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</si>
  <si>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</si>
  <si>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</si>
  <si>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</si>
  <si>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</si>
  <si>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</si>
  <si>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</si>
  <si>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</si>
  <si>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</si>
  <si>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</si>
  <si>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</si>
  <si>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</si>
  <si>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</si>
  <si>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</si>
  <si>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</si>
  <si>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</si>
  <si>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</si>
  <si>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</si>
  <si>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</si>
  <si>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</si>
  <si>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</si>
  <si>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</si>
  <si>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</si>
  <si>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</si>
  <si>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</si>
  <si>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</si>
  <si>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</si>
  <si>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</si>
  <si>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</si>
  <si>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</si>
  <si>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</si>
  <si>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</si>
  <si>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</si>
  <si>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</si>
  <si>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</si>
  <si>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</si>
  <si>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</si>
  <si>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</si>
  <si>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</si>
  <si>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</si>
  <si>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</si>
  <si>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</si>
  <si>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</si>
  <si>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</si>
  <si>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</si>
  <si>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</si>
  <si>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</si>
  <si>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</si>
  <si>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</si>
  <si>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</si>
  <si>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</si>
  <si>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</si>
  <si>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</si>
  <si>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</si>
  <si>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</si>
  <si>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</si>
  <si>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</si>
  <si>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</si>
  <si>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</si>
  <si>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</si>
  <si>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</si>
  <si>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</si>
  <si>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</si>
  <si>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</si>
  <si>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</si>
  <si>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</si>
  <si>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</si>
  <si>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</si>
  <si>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</si>
  <si>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</si>
  <si>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</si>
  <si>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</si>
  <si>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</si>
  <si>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</si>
  <si>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</si>
  <si>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</si>
  <si>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</si>
  <si>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</si>
  <si>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</si>
  <si>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</si>
  <si>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</si>
  <si>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</si>
  <si>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</si>
  <si>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</si>
  <si>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</si>
  <si>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</si>
  <si>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</si>
  <si>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</si>
  <si>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</si>
  <si>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</si>
  <si>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</si>
  <si>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</si>
  <si>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</si>
  <si>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</si>
  <si>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</si>
  <si>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</si>
  <si>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</si>
  <si>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</si>
  <si>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</si>
  <si>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</si>
  <si>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</si>
  <si>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</si>
  <si>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</si>
  <si>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</si>
  <si>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</si>
  <si>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</si>
  <si>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</si>
  <si>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</si>
  <si>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</si>
  <si>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</si>
  <si>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</si>
  <si>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</si>
  <si>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</si>
  <si>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</si>
  <si>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</si>
  <si>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</si>
  <si>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</si>
  <si>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</si>
  <si>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</si>
  <si>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</si>
  <si>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</si>
  <si>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</si>
  <si>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</si>
  <si>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</si>
  <si>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</si>
  <si>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</si>
  <si>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</si>
  <si>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</si>
  <si>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</si>
  <si>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</si>
  <si>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</si>
  <si>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</si>
  <si>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</si>
  <si>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</si>
  <si>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</si>
  <si>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</si>
  <si>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</si>
  <si>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</si>
  <si>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</si>
  <si>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</si>
  <si>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</si>
  <si>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</si>
  <si>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</si>
  <si>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</si>
  <si>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</si>
  <si>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</si>
  <si>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</si>
  <si>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</si>
  <si>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</si>
  <si>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</si>
  <si>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</si>
  <si>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</si>
  <si>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</si>
  <si>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</si>
  <si>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</si>
  <si>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</si>
  <si>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</si>
  <si>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</si>
  <si>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</si>
  <si>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</si>
  <si>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</si>
  <si>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</si>
  <si>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</si>
  <si>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</si>
  <si>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</si>
  <si>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</si>
  <si>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</si>
  <si>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</si>
  <si>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</si>
  <si>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</si>
  <si>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</si>
  <si>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</si>
  <si>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</si>
  <si>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</si>
  <si>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</si>
  <si>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</si>
  <si>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</si>
  <si>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</si>
  <si>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</si>
  <si>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</si>
  <si>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</si>
  <si>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</si>
  <si>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</si>
  <si>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</si>
  <si>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</si>
  <si>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</si>
  <si>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</si>
  <si>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</si>
  <si>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</si>
  <si>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</si>
  <si>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</si>
  <si>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</si>
  <si>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</si>
  <si>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</si>
  <si>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</si>
  <si>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</si>
  <si>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</si>
  <si>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</si>
  <si>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</si>
  <si>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</si>
  <si>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</si>
  <si>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</si>
  <si>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</si>
  <si>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</si>
  <si>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</si>
  <si>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</si>
  <si>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</si>
  <si>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</si>
  <si>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</si>
  <si>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</si>
  <si>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</si>
  <si>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</si>
  <si>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</si>
  <si>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</si>
  <si>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</si>
  <si>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</si>
  <si>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</si>
  <si>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</si>
  <si>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</si>
  <si>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</si>
  <si>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</si>
  <si>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</si>
  <si>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</si>
  <si>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</si>
  <si>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</si>
  <si>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</si>
  <si>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</si>
  <si>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</si>
  <si>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</si>
  <si>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</si>
  <si>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</si>
  <si>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</si>
  <si>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</si>
  <si>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</si>
  <si>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</si>
  <si>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</si>
  <si>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</si>
  <si>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</si>
  <si>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</si>
  <si>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</si>
  <si>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</si>
  <si>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</si>
  <si>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</si>
  <si>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</si>
  <si>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</si>
  <si>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</si>
  <si>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</si>
  <si>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</si>
  <si>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</si>
  <si>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</si>
  <si>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</si>
  <si>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</si>
  <si>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</si>
  <si>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</si>
  <si>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</si>
  <si>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</si>
  <si>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</si>
  <si>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</si>
  <si>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</si>
  <si>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</si>
  <si>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</si>
  <si>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</si>
  <si>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</si>
  <si>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</si>
  <si>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</si>
  <si>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</si>
  <si>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</si>
  <si>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</si>
  <si>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</si>
  <si>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</si>
  <si>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</si>
  <si>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</si>
  <si>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</si>
  <si>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</si>
  <si>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</si>
  <si>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</si>
  <si>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</si>
  <si>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</si>
  <si>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</si>
  <si>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</si>
  <si>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</si>
  <si>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</si>
  <si>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</si>
  <si>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</si>
  <si>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</si>
  <si>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</si>
  <si>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</si>
  <si>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</si>
  <si>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</si>
  <si>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</si>
  <si>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</si>
  <si>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</si>
  <si>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</si>
  <si>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</si>
  <si>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</si>
  <si>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</si>
  <si>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</si>
  <si>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</si>
  <si>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</si>
  <si>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</si>
  <si>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</si>
  <si>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</si>
  <si>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</si>
  <si>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</si>
  <si>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</si>
  <si>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</si>
  <si>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</si>
  <si>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</si>
  <si>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</si>
  <si>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</si>
  <si>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</si>
  <si>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</si>
  <si>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</si>
  <si>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</si>
  <si>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</si>
  <si>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</si>
  <si>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</si>
  <si>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</si>
  <si>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</si>
  <si>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</si>
  <si>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</si>
  <si>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</si>
  <si>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</si>
  <si>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</si>
  <si>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</si>
  <si>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</si>
  <si>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</si>
  <si>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</si>
  <si>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</si>
  <si>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</si>
  <si>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</si>
  <si>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</si>
  <si>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</si>
  <si>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</si>
  <si>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</si>
  <si>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</si>
  <si>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</si>
  <si>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</si>
  <si>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</si>
  <si>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</si>
  <si>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</si>
  <si>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</si>
  <si>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</si>
  <si>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</si>
  <si>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</si>
  <si>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</si>
  <si>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</si>
  <si>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</si>
  <si>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</si>
  <si>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</si>
  <si>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</si>
  <si>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</si>
  <si>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</si>
  <si>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</si>
  <si>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</si>
  <si>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</si>
  <si>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</si>
  <si>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</si>
  <si>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</si>
  <si>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</si>
  <si>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</si>
  <si>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</si>
  <si>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</si>
  <si>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</si>
  <si>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</si>
  <si>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</si>
  <si>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</si>
  <si>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</si>
  <si>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</si>
  <si>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</si>
  <si>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</si>
  <si>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</si>
  <si>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</si>
  <si>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</si>
  <si>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</si>
  <si>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</si>
  <si>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</si>
  <si>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</si>
  <si>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</si>
  <si>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</si>
  <si>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</si>
  <si>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</si>
  <si>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</si>
  <si>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</si>
  <si>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</si>
  <si>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</si>
  <si>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</si>
  <si>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</si>
  <si>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</si>
  <si>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</si>
  <si>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</si>
  <si>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</si>
  <si>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</si>
  <si>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</si>
  <si>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</si>
  <si>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</si>
  <si>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</si>
  <si>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</si>
  <si>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</si>
  <si>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</si>
  <si>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</si>
  <si>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</si>
  <si>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</si>
  <si>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</si>
  <si>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</si>
  <si>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</si>
  <si>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</si>
  <si>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</si>
  <si>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</si>
  <si>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</si>
  <si>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</si>
  <si>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</si>
  <si>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</si>
  <si>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</si>
  <si>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</si>
  <si>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</si>
  <si>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</si>
  <si>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</si>
  <si>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</si>
  <si>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</si>
  <si>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</si>
  <si>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</si>
  <si>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</si>
  <si>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</si>
  <si>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</si>
  <si>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</si>
  <si>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</si>
  <si>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</si>
  <si>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</si>
  <si>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</si>
  <si>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</si>
  <si>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</si>
  <si>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</si>
  <si>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</si>
  <si>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</si>
  <si>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</si>
  <si>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</si>
  <si>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</si>
  <si>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</si>
  <si>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</si>
  <si>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</si>
  <si>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</si>
  <si>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</si>
  <si>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</si>
  <si>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</si>
  <si>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</si>
  <si>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</si>
  <si>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</si>
  <si>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</si>
  <si>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</si>
  <si>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</si>
  <si>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</si>
  <si>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</si>
  <si>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</si>
  <si>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</si>
  <si>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</si>
  <si>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</si>
  <si>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</si>
  <si>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</si>
  <si>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</si>
  <si>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</si>
  <si>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</si>
  <si>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</si>
  <si>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</si>
  <si>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</si>
  <si>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</si>
  <si>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</si>
  <si>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</si>
  <si>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</si>
  <si>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</si>
  <si>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</si>
  <si>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</si>
  <si>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</si>
  <si>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</si>
  <si>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</si>
  <si>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</si>
  <si>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</si>
  <si>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</si>
  <si>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</si>
  <si>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</si>
  <si>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</si>
  <si>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</si>
  <si>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</si>
  <si>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</si>
  <si>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</si>
  <si>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</si>
  <si>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</si>
  <si>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</si>
  <si>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</si>
  <si>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</si>
  <si>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</si>
  <si>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</si>
  <si>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</si>
  <si>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</si>
  <si>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</si>
  <si>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</si>
  <si>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</si>
  <si>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</si>
  <si>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</si>
  <si>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</si>
  <si>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</si>
  <si>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</si>
  <si>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</si>
  <si>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</si>
  <si>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</si>
  <si>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</si>
  <si>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</si>
  <si>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</si>
  <si>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</si>
  <si>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</si>
  <si>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</si>
  <si>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</si>
  <si>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</si>
  <si>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</si>
  <si>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</si>
  <si>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</si>
  <si>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</si>
  <si>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</si>
  <si>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</si>
  <si>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</si>
  <si>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</si>
  <si>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</si>
  <si>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</si>
  <si>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</si>
  <si>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</si>
  <si>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</si>
  <si>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</si>
  <si>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</si>
  <si>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</si>
  <si>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</si>
  <si>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</si>
  <si>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</si>
  <si>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</si>
  <si>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</si>
  <si>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</si>
  <si>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</si>
  <si>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</si>
  <si>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</si>
  <si>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</si>
  <si>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</si>
  <si>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</si>
  <si>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</si>
  <si>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</si>
  <si>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</si>
  <si>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</si>
  <si>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</si>
  <si>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</si>
  <si>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</si>
  <si>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</si>
  <si>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</si>
  <si>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</si>
  <si>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</si>
  <si>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</si>
  <si>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</si>
  <si>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</si>
  <si>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</si>
  <si>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</si>
  <si>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</si>
  <si>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</si>
  <si>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</si>
  <si>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</si>
  <si>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</si>
  <si>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</si>
  <si>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</si>
  <si>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</si>
  <si>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</si>
  <si>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</si>
  <si>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</si>
  <si>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</si>
  <si>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</si>
  <si>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</si>
  <si>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</si>
  <si>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</si>
  <si>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</si>
  <si>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</si>
  <si>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</si>
  <si>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</si>
  <si>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</si>
  <si>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</si>
  <si>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</si>
  <si>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</si>
  <si>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</si>
  <si>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</si>
  <si>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</si>
  <si>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</si>
  <si>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</si>
  <si>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</si>
  <si>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</si>
  <si>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</si>
  <si>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</si>
  <si>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</si>
  <si>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</si>
  <si>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</si>
  <si>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</si>
  <si>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</si>
  <si>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</si>
  <si>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</si>
  <si>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</si>
  <si>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</si>
  <si>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</si>
  <si>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</si>
  <si>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</si>
  <si>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</si>
  <si>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</si>
  <si>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</si>
  <si>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</si>
  <si>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</si>
  <si>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</si>
  <si>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</si>
  <si>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</si>
  <si>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</si>
  <si>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</si>
  <si>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</si>
  <si>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</si>
  <si>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</si>
  <si>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</si>
  <si>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</si>
  <si>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</si>
  <si>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</si>
  <si>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</si>
  <si>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</si>
  <si>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</si>
  <si>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</si>
  <si>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</si>
  <si>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</si>
  <si>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</si>
  <si>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</si>
  <si>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</si>
  <si>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</si>
  <si>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</si>
  <si>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</si>
  <si>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</si>
  <si>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</si>
  <si>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</si>
  <si>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</si>
  <si>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</si>
  <si>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</si>
  <si>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</si>
  <si>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</si>
  <si>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</si>
  <si>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</si>
  <si>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</si>
  <si>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</si>
  <si>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</si>
  <si>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</si>
  <si>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</si>
  <si>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</si>
  <si>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</si>
  <si>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</si>
  <si>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</si>
  <si>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</si>
  <si>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</si>
  <si>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</si>
  <si>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</si>
  <si>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</si>
  <si>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</si>
  <si>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</si>
  <si>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</si>
  <si>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</si>
  <si>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</si>
  <si>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</si>
  <si>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</si>
  <si>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</si>
  <si>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</si>
  <si>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</si>
  <si>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</si>
  <si>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</si>
  <si>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</si>
  <si>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</si>
  <si>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</si>
  <si>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</si>
  <si>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</si>
  <si>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</si>
  <si>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</si>
  <si>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</si>
  <si>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</si>
  <si>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</si>
  <si>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</si>
  <si>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</si>
  <si>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</si>
  <si>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</si>
  <si>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</si>
  <si>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</si>
  <si>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</si>
  <si>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</si>
  <si>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</si>
  <si>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</si>
  <si>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</si>
  <si>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</si>
  <si>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</si>
  <si>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</si>
  <si>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</si>
  <si>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</si>
  <si>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</si>
  <si>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</si>
  <si>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</si>
  <si>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</si>
  <si>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</si>
  <si>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</si>
  <si>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</si>
  <si>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</si>
  <si>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</si>
  <si>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</si>
  <si>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</si>
  <si>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</si>
  <si>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</si>
  <si>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</si>
  <si>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</si>
  <si>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</si>
  <si>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</si>
  <si>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</si>
  <si>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</si>
  <si>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</si>
  <si>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</si>
  <si>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</si>
  <si>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</si>
  <si>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</si>
  <si>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</si>
  <si>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</si>
  <si>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</si>
  <si>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</si>
  <si>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</si>
  <si>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</si>
  <si>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</si>
  <si>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</si>
  <si>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</si>
  <si>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</si>
  <si>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</si>
  <si>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</si>
  <si>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</si>
  <si>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</si>
  <si>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</si>
  <si>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</si>
  <si>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</si>
  <si>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</si>
  <si>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</si>
  <si>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</si>
  <si>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</si>
  <si>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</si>
  <si>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</si>
  <si>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</si>
  <si>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</si>
  <si>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</si>
  <si>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</si>
  <si>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</si>
  <si>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</si>
  <si>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</si>
  <si>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</si>
  <si>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</si>
  <si>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</si>
  <si>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</si>
  <si>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</si>
  <si>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</si>
  <si>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</si>
  <si>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</si>
  <si>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</si>
  <si>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</si>
  <si>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</si>
  <si>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</si>
  <si>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</si>
  <si>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</si>
  <si>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</si>
  <si>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</si>
  <si>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</si>
  <si>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</si>
  <si>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</si>
  <si>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</si>
  <si>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</si>
  <si>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</si>
  <si>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</si>
  <si>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</si>
  <si>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</si>
  <si>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</si>
  <si>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</si>
  <si>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</si>
  <si>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</si>
  <si>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</si>
  <si>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</si>
  <si>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</si>
  <si>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</si>
  <si>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</si>
  <si>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</si>
  <si>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</si>
  <si>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</si>
  <si>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</si>
  <si>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</si>
  <si>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</si>
  <si>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</si>
  <si>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</si>
  <si>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</si>
  <si>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</si>
  <si>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</si>
  <si>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</si>
  <si>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</si>
  <si>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</si>
  <si>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</si>
  <si>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</si>
  <si>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</si>
  <si>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</si>
  <si>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</si>
  <si>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</si>
  <si>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</si>
  <si>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</si>
  <si>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</si>
  <si>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</si>
  <si>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</si>
  <si>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</si>
  <si>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</si>
  <si>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</si>
  <si>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</si>
  <si>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</si>
  <si>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</si>
  <si>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</si>
  <si>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</si>
  <si>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</si>
  <si>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</si>
  <si>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</si>
  <si>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</si>
  <si>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</si>
  <si>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</si>
  <si>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</si>
  <si>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</si>
  <si>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</si>
  <si>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</si>
  <si>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</si>
  <si>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</si>
  <si>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</si>
  <si>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</si>
  <si>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</si>
  <si>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</si>
  <si>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</si>
  <si>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</si>
  <si>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</si>
  <si>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</si>
  <si>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</si>
  <si>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</si>
  <si>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</si>
  <si>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</si>
  <si>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</si>
  <si>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</si>
  <si>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</si>
  <si>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</si>
  <si>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</si>
  <si>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</si>
  <si>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</si>
  <si>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</si>
  <si>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</si>
  <si>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</si>
  <si>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</si>
  <si>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</si>
  <si>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</si>
  <si>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</si>
  <si>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</si>
  <si>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</si>
  <si>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</si>
  <si>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</si>
  <si>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</si>
  <si>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</si>
  <si>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</si>
  <si>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</si>
  <si>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</si>
  <si>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</si>
  <si>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</si>
  <si>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</si>
  <si>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</si>
  <si>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</si>
  <si>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</si>
  <si>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</si>
  <si>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</si>
  <si>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</si>
  <si>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</si>
  <si>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</si>
  <si>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</si>
  <si>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</si>
  <si>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</si>
  <si>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</si>
  <si>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</si>
  <si>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</si>
  <si>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</si>
  <si>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</si>
  <si>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</si>
  <si>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</si>
  <si>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</si>
  <si>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</si>
  <si>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</si>
  <si>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</si>
  <si>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</si>
  <si>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</si>
  <si>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</si>
  <si>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</si>
  <si>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</si>
  <si>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</si>
  <si>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</si>
  <si>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</si>
  <si>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</si>
  <si>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</si>
  <si>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</si>
  <si>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</si>
  <si>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</si>
  <si>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</si>
  <si>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</si>
  <si>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</si>
  <si>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</si>
  <si>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</si>
  <si>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</si>
  <si>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</si>
  <si>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</si>
  <si>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</si>
  <si>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</si>
  <si>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</si>
  <si>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</si>
  <si>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</si>
  <si>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</si>
  <si>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</si>
  <si>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</si>
  <si>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</si>
  <si>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</si>
  <si>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</si>
  <si>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</si>
  <si>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</si>
  <si>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</si>
  <si>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</si>
  <si>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</si>
  <si>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</si>
  <si>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</si>
  <si>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</si>
  <si>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</si>
  <si>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</si>
  <si>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</si>
  <si>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</si>
  <si>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</si>
  <si>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</si>
  <si>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</si>
  <si>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</si>
  <si>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</si>
  <si>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</si>
  <si>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</si>
  <si>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</si>
  <si>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</si>
  <si>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</si>
  <si>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</si>
  <si>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</si>
  <si>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</si>
  <si>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</si>
  <si>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</si>
  <si>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</si>
  <si>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</si>
  <si>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</si>
  <si>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</si>
  <si>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</si>
  <si>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</si>
  <si>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</si>
  <si>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</si>
  <si>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</si>
  <si>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</si>
  <si>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</si>
  <si>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</si>
  <si>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</si>
  <si>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</si>
  <si>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</si>
  <si>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</si>
  <si>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</si>
  <si>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</si>
  <si>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</si>
  <si>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</si>
  <si>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</si>
  <si>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</si>
  <si>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</si>
  <si>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</si>
  <si>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</si>
  <si>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</si>
  <si>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</si>
  <si>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</si>
  <si>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</si>
  <si>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</si>
  <si>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</si>
  <si>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</si>
  <si>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</si>
  <si>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</si>
  <si>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</si>
  <si>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</si>
  <si>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</si>
  <si>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</si>
  <si>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</si>
  <si>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</si>
  <si>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</si>
  <si>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</si>
  <si>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</si>
  <si>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</si>
  <si>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</si>
  <si>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</si>
  <si>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</si>
  <si>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</si>
  <si>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</si>
  <si>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</si>
  <si>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</si>
  <si>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</si>
  <si>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</si>
  <si>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</si>
  <si>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</si>
  <si>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</si>
  <si>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</si>
  <si>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</si>
  <si>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</si>
  <si>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</si>
  <si>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</si>
  <si>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</si>
  <si>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</si>
  <si>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</si>
  <si>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</si>
  <si>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</si>
  <si>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</si>
  <si>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</si>
  <si>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</si>
  <si>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</si>
  <si>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</si>
  <si>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</si>
  <si>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</si>
  <si>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</si>
  <si>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</si>
  <si>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</si>
  <si>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</si>
  <si>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</si>
  <si>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</si>
  <si>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</si>
  <si>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</si>
  <si>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</si>
  <si>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</si>
  <si>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</si>
  <si>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</si>
  <si>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</si>
  <si>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</si>
  <si>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</si>
  <si>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</si>
  <si>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</si>
  <si>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</si>
  <si>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</si>
  <si>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</si>
  <si>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</si>
  <si>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</si>
  <si>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</si>
  <si>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</si>
  <si>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</si>
  <si>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</si>
  <si>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</si>
  <si>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</si>
  <si>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</si>
  <si>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</si>
  <si>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</si>
  <si>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</si>
  <si>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</si>
  <si>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</si>
  <si>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</si>
  <si>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</si>
  <si>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</si>
  <si>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</si>
  <si>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</si>
  <si>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</si>
  <si>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</si>
  <si>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</si>
  <si>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</si>
  <si>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</si>
  <si>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</si>
  <si>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</si>
  <si>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</si>
  <si>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</si>
  <si>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</si>
  <si>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</si>
  <si>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</si>
  <si>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</si>
  <si>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</si>
  <si>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</si>
  <si>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</si>
  <si>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</si>
  <si>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</si>
  <si>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</si>
  <si>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</si>
  <si>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</si>
  <si>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</si>
  <si>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</si>
  <si>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</si>
  <si>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</si>
  <si>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</si>
  <si>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</si>
  <si>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</si>
  <si>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</si>
  <si>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</si>
  <si>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</si>
  <si>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</si>
  <si>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</si>
  <si>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</si>
  <si>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</si>
  <si>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</si>
  <si>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</si>
  <si>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</si>
  <si>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</si>
  <si>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</si>
  <si>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</si>
  <si>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</si>
  <si>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</si>
  <si>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</si>
  <si>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</si>
  <si>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</si>
  <si>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</si>
  <si>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</si>
  <si>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</si>
  <si>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</si>
  <si>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</si>
  <si>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</si>
  <si>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</si>
  <si>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</si>
  <si>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</si>
  <si>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</si>
  <si>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</si>
  <si>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</si>
  <si>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</si>
  <si>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</si>
  <si>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</si>
  <si>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</si>
  <si>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</si>
  <si>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</si>
  <si>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</si>
  <si>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</si>
  <si>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</si>
  <si>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</si>
  <si>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</si>
  <si>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</si>
  <si>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</si>
  <si>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</si>
  <si>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</si>
  <si>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</si>
  <si>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</si>
  <si>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</si>
  <si>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</si>
  <si>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</si>
  <si>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</si>
  <si>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</si>
  <si>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</si>
  <si>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</si>
  <si>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</si>
  <si>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</si>
  <si>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</si>
  <si>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</si>
  <si>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</si>
  <si>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</si>
  <si>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</si>
  <si>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</si>
  <si>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</si>
  <si>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</si>
  <si>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</si>
  <si>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</si>
  <si>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</si>
  <si>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</si>
  <si>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</si>
  <si>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</si>
  <si>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</si>
  <si>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</si>
  <si>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</si>
  <si>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</si>
  <si>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</si>
  <si>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</si>
  <si>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</si>
  <si>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</si>
  <si>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</si>
  <si>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</si>
  <si>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</si>
  <si>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</si>
  <si>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</si>
  <si>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</si>
  <si>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</si>
  <si>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</si>
  <si>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</si>
  <si>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</si>
  <si>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</si>
  <si>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</si>
  <si>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</si>
  <si>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</si>
  <si>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</si>
  <si>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</si>
  <si>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</si>
  <si>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</si>
  <si>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</si>
  <si>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</si>
  <si>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</si>
  <si>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</si>
  <si>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</si>
  <si>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</si>
  <si>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</si>
  <si>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</si>
  <si>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</si>
  <si>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</si>
  <si>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</si>
  <si>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</si>
  <si>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</si>
  <si>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</si>
  <si>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</si>
  <si>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</si>
  <si>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</si>
  <si>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</si>
  <si>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</si>
  <si>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</si>
  <si>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</si>
  <si>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</si>
  <si>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</si>
  <si>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</si>
  <si>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</si>
  <si>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</si>
  <si>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</si>
  <si>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</si>
  <si>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</si>
  <si>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</si>
  <si>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</si>
  <si>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</si>
  <si>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</si>
  <si>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</si>
  <si>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</si>
  <si>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</si>
  <si>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</si>
  <si>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</si>
  <si>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</si>
  <si>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</si>
  <si>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</si>
  <si>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</si>
  <si>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</si>
  <si>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</si>
  <si>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</si>
  <si>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</si>
  <si>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</si>
  <si>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</si>
  <si>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</si>
  <si>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</si>
  <si>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</si>
  <si>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</si>
  <si>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</si>
  <si>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</si>
  <si>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</si>
  <si>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</si>
  <si>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</si>
  <si>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</si>
  <si>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</si>
  <si>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</si>
  <si>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</si>
  <si>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</si>
  <si>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</si>
  <si>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</si>
  <si>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</si>
  <si>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</si>
  <si>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</si>
  <si>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</si>
  <si>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</si>
  <si>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</si>
  <si>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</si>
  <si>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</si>
  <si>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</si>
  <si>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</si>
  <si>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</si>
  <si>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</si>
  <si>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</si>
  <si>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</si>
  <si>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</si>
  <si>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</si>
  <si>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</si>
  <si>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</si>
  <si>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</si>
  <si>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</si>
  <si>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</si>
  <si>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</si>
  <si>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</si>
  <si>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</si>
  <si>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</si>
  <si>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</si>
  <si>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</si>
  <si>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</si>
  <si>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</si>
  <si>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</si>
  <si>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</si>
  <si>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</si>
  <si>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</si>
  <si>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</si>
  <si>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</si>
  <si>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</si>
  <si>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</si>
  <si>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</si>
  <si>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</si>
  <si>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</si>
  <si>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</si>
  <si>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</si>
  <si>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</si>
  <si>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</si>
  <si>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</si>
  <si>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</si>
  <si>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</si>
  <si>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</si>
  <si>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</si>
  <si>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</si>
  <si>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</si>
  <si>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</si>
  <si>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</si>
  <si>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</si>
  <si>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</si>
  <si>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</si>
  <si>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</si>
  <si>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</si>
  <si>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</si>
  <si>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</si>
  <si>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</si>
  <si>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</si>
  <si>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</si>
  <si>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</si>
  <si>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</si>
  <si>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</si>
  <si>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</si>
  <si>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</si>
  <si>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</si>
  <si>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</si>
  <si>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</si>
  <si>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</si>
  <si>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</si>
  <si>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</si>
  <si>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</si>
  <si>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</si>
  <si>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</si>
  <si>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</si>
  <si>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</si>
  <si>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</si>
  <si>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</si>
  <si>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</si>
  <si>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</si>
  <si>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</si>
  <si>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</si>
  <si>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</si>
  <si>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</si>
  <si>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</si>
  <si>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</si>
  <si>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</si>
  <si>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</si>
  <si>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</si>
  <si>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</si>
  <si>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</si>
  <si>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</si>
  <si>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</si>
  <si>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</si>
  <si>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</si>
  <si>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</si>
  <si>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</si>
  <si>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</si>
  <si>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</si>
  <si>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</si>
  <si>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</si>
  <si>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</si>
  <si>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</si>
  <si>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</si>
  <si>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</si>
  <si>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</si>
  <si>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</si>
  <si>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</si>
  <si>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</si>
  <si>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</si>
  <si>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</si>
  <si>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</si>
  <si>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</si>
  <si>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</si>
  <si>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</si>
  <si>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</si>
  <si>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</si>
  <si>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</si>
  <si>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</si>
  <si>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</si>
  <si>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</si>
  <si>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</si>
  <si>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</si>
  <si>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</si>
  <si>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</si>
  <si>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</si>
  <si>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</si>
  <si>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</si>
  <si>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</si>
  <si>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</si>
  <si>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</si>
  <si>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</si>
  <si>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</si>
  <si>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</si>
  <si>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</si>
  <si>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</si>
  <si>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</si>
  <si>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</si>
  <si>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</si>
  <si>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</si>
  <si>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</si>
  <si>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</si>
  <si>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</si>
  <si>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</si>
  <si>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</si>
  <si>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</si>
  <si>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</si>
  <si>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</si>
  <si>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</si>
  <si>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</si>
  <si>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</si>
  <si>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</si>
  <si>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</si>
  <si>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</si>
  <si>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</si>
  <si>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</si>
  <si>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</si>
  <si>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</si>
  <si>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</si>
  <si>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</si>
  <si>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</si>
  <si>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</si>
  <si>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</si>
  <si>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</si>
  <si>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</si>
  <si>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</si>
  <si>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</si>
  <si>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</si>
  <si>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</si>
  <si>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</si>
  <si>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</si>
  <si>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</si>
  <si>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</si>
  <si>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</si>
  <si>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</si>
  <si>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</si>
  <si>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</si>
  <si>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</si>
  <si>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</si>
  <si>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</si>
  <si>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</si>
  <si>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</si>
  <si>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</si>
  <si>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</si>
  <si>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</si>
  <si>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</si>
  <si>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</si>
  <si>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</si>
  <si>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</si>
  <si>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</si>
  <si>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</si>
  <si>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</si>
  <si>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</si>
  <si>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</si>
  <si>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</si>
  <si>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</si>
  <si>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</si>
  <si>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</si>
  <si>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</si>
  <si>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</si>
  <si>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</si>
  <si>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</si>
  <si>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</si>
  <si>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</si>
  <si>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</si>
  <si>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</si>
  <si>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</si>
  <si>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</si>
  <si>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</si>
  <si>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</si>
  <si>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</si>
  <si>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</si>
  <si>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</si>
  <si>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</si>
  <si>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</si>
  <si>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</si>
  <si>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</si>
  <si>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</si>
  <si>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</si>
  <si>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</si>
  <si>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</si>
  <si>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</si>
  <si>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</si>
  <si>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</si>
  <si>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</si>
  <si>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</si>
  <si>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</si>
  <si>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</si>
  <si>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</si>
  <si>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</si>
  <si>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</si>
  <si>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</si>
  <si>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</si>
  <si>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</si>
  <si>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</si>
  <si>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</si>
  <si>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</si>
  <si>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</si>
  <si>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</si>
  <si>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</si>
  <si>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</si>
  <si>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</si>
  <si>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</si>
  <si>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</si>
  <si>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</si>
  <si>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</si>
  <si>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</si>
  <si>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</si>
  <si>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</si>
  <si>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</si>
  <si>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</si>
  <si>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</si>
  <si>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</si>
  <si>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</si>
  <si>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</si>
  <si>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</si>
  <si>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</si>
  <si>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</si>
  <si>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</si>
  <si>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</si>
  <si>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</si>
  <si>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</si>
  <si>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</si>
  <si>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</si>
  <si>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</si>
  <si>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</si>
  <si>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</si>
  <si>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</si>
  <si>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</si>
  <si>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</si>
  <si>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</si>
  <si>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</si>
  <si>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</si>
  <si>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</si>
  <si>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</si>
  <si>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</si>
  <si>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</si>
  <si>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</si>
  <si>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</si>
  <si>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</si>
  <si>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</si>
  <si>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</si>
  <si>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</si>
  <si>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</si>
  <si>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</si>
  <si>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</si>
  <si>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</si>
  <si>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</si>
  <si>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</si>
  <si>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</si>
  <si>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</si>
  <si>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</si>
  <si>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</si>
  <si>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</si>
  <si>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</si>
  <si>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</si>
  <si>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</si>
  <si>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</si>
  <si>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</si>
  <si>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</si>
  <si>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</si>
  <si>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</si>
  <si>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</si>
  <si>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</si>
  <si>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</si>
  <si>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</si>
  <si>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</si>
  <si>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</si>
  <si>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</si>
  <si>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</si>
  <si>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</si>
  <si>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</si>
  <si>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</si>
  <si>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</si>
  <si>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</si>
  <si>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</si>
  <si>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</si>
  <si>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</si>
  <si>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</si>
  <si>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</si>
  <si>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</si>
  <si>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</si>
  <si>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</si>
  <si>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</si>
  <si>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</si>
  <si>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</si>
  <si>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</si>
  <si>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</si>
  <si>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</si>
  <si>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</si>
  <si>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</si>
  <si>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</si>
  <si>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</si>
  <si>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</si>
  <si>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</si>
  <si>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</si>
  <si>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</si>
  <si>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</si>
  <si>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</si>
  <si>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</si>
  <si>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</si>
  <si>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</si>
  <si>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</si>
  <si>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</si>
  <si>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</si>
  <si>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</si>
  <si>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</si>
  <si>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</si>
  <si>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</si>
  <si>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</si>
  <si>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</si>
  <si>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</si>
  <si>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</si>
  <si>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</si>
  <si>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</si>
  <si>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</si>
  <si>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</si>
  <si>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</si>
  <si>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</si>
  <si>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</si>
  <si>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</si>
  <si>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</si>
  <si>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</si>
  <si>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</si>
  <si>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</si>
  <si>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</si>
  <si>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</si>
  <si>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</si>
  <si>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</si>
  <si>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</si>
  <si>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</si>
  <si>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</si>
  <si>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</si>
  <si>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</si>
  <si>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</si>
  <si>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</si>
  <si>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</si>
  <si>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</si>
  <si>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</si>
  <si>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</si>
  <si>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</si>
  <si>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</si>
  <si>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</si>
  <si>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</si>
  <si>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</si>
  <si>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</si>
  <si>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</si>
  <si>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</si>
  <si>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</si>
  <si>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</si>
  <si>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</si>
  <si>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</si>
  <si>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</si>
  <si>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</si>
  <si>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</si>
  <si>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</si>
  <si>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</si>
  <si>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</si>
  <si>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</si>
  <si>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</si>
  <si>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</si>
  <si>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</si>
  <si>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</si>
  <si>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</si>
  <si>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</si>
  <si>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</si>
  <si>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</si>
  <si>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</si>
  <si>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</si>
  <si>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</si>
  <si>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</si>
  <si>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</si>
  <si>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</si>
  <si>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</si>
  <si>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</si>
  <si>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</si>
  <si>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</si>
  <si>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</si>
  <si>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</si>
  <si>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</si>
  <si>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</si>
  <si>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</si>
  <si>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</si>
  <si>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</si>
  <si>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</si>
  <si>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</si>
  <si>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</si>
  <si>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</si>
  <si>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</si>
  <si>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</si>
  <si>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</si>
  <si>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</si>
  <si>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</si>
  <si>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</si>
  <si>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</si>
  <si>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</si>
  <si>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</si>
  <si>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</si>
  <si>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</si>
  <si>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</si>
  <si>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</si>
  <si>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</si>
  <si>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</si>
  <si>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</si>
  <si>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</si>
  <si>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</si>
  <si>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</si>
  <si>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</si>
  <si>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</si>
  <si>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</si>
  <si>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</si>
  <si>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</si>
  <si>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</si>
  <si>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</si>
  <si>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</si>
  <si>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</si>
  <si>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</si>
  <si>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</si>
  <si>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</si>
  <si>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</si>
  <si>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</si>
  <si>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</si>
  <si>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</si>
  <si>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</si>
  <si>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</si>
  <si>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</si>
  <si>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</si>
  <si>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</si>
  <si>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</si>
  <si>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</si>
  <si>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</si>
  <si>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</si>
  <si>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</si>
  <si>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</si>
  <si>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</si>
  <si>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</si>
  <si>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</si>
  <si>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</si>
  <si>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</si>
  <si>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</si>
  <si>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</si>
  <si>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</si>
  <si>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</si>
  <si>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</si>
  <si>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</si>
  <si>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</si>
  <si>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</si>
  <si>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</si>
  <si>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</si>
  <si>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</si>
  <si>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</si>
  <si>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</si>
  <si>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</si>
  <si>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</si>
  <si>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</si>
  <si>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</si>
  <si>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</si>
  <si>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</si>
  <si>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</si>
  <si>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</si>
  <si>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</si>
  <si>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</si>
  <si>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</si>
  <si>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</si>
  <si>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</si>
  <si>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</si>
  <si>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</si>
  <si>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</si>
  <si>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</si>
  <si>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</si>
  <si>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</si>
  <si>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</si>
  <si>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</si>
  <si>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</si>
  <si>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</si>
  <si>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</si>
  <si>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</si>
  <si>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</si>
  <si>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</si>
  <si>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</si>
  <si>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</si>
  <si>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</si>
  <si>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</si>
  <si>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</si>
  <si>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</si>
  <si>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</si>
  <si>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</si>
  <si>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</si>
  <si>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</si>
  <si>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</si>
  <si>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</si>
  <si>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</si>
  <si>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</si>
  <si>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</si>
  <si>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</si>
  <si>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</si>
  <si>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</si>
  <si>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</si>
  <si>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</si>
  <si>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</si>
  <si>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</si>
  <si>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</si>
  <si>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</si>
  <si>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</si>
  <si>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</si>
  <si>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</si>
  <si>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</si>
  <si>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</si>
  <si>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</si>
  <si>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</si>
  <si>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</si>
  <si>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</si>
  <si>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</si>
  <si>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</si>
  <si>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</si>
  <si>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</si>
  <si>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</si>
  <si>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</si>
  <si>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</si>
  <si>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</si>
  <si>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</si>
  <si>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</si>
  <si>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</si>
  <si>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</si>
  <si>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</si>
  <si>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</si>
  <si>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</si>
  <si>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</si>
  <si>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</si>
  <si>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</si>
  <si>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</si>
  <si>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</si>
  <si>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</si>
  <si>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</si>
  <si>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</si>
  <si>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</si>
  <si>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</si>
  <si>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</si>
  <si>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</si>
  <si>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</si>
  <si>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</si>
  <si>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</si>
  <si>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</si>
  <si>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</si>
  <si>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</si>
  <si>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</si>
  <si>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</si>
  <si>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</si>
  <si>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</si>
  <si>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</si>
  <si>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</si>
  <si>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</si>
  <si>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</si>
  <si>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</si>
  <si>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</si>
  <si>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</si>
  <si>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</si>
  <si>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</si>
  <si>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</si>
  <si>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</si>
  <si>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</si>
  <si>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</si>
  <si>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</si>
  <si>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</si>
  <si>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</si>
  <si>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</si>
  <si>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</si>
  <si>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</si>
  <si>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</si>
  <si>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</si>
  <si>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</si>
  <si>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</si>
  <si>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</si>
  <si>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</si>
  <si>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</si>
  <si>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</si>
  <si>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</si>
  <si>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</si>
  <si>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</si>
  <si>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</si>
  <si>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</si>
  <si>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</si>
  <si>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</si>
  <si>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</si>
  <si>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</si>
  <si>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</si>
  <si>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</si>
  <si>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</si>
  <si>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</si>
  <si>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</si>
  <si>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</si>
  <si>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</si>
  <si>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</si>
  <si>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</si>
  <si>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</si>
  <si>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</si>
  <si>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</si>
  <si>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</si>
  <si>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</si>
  <si>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</si>
  <si>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</si>
  <si>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</si>
  <si>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</si>
  <si>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</si>
  <si>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</si>
  <si>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</si>
  <si>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</si>
  <si>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</si>
  <si>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</si>
  <si>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</si>
  <si>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</si>
  <si>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</si>
  <si>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</si>
  <si>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</si>
  <si>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</si>
  <si>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</si>
  <si>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</si>
  <si>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</si>
  <si>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</si>
  <si>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</si>
  <si>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</si>
  <si>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</si>
  <si>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</si>
  <si>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</si>
  <si>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</si>
  <si>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</si>
  <si>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</si>
  <si>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</si>
  <si>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</si>
  <si>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</si>
  <si>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</si>
  <si>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</si>
  <si>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</si>
  <si>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</si>
  <si>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</si>
  <si>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</si>
  <si>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</si>
  <si>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</si>
  <si>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</si>
  <si>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</si>
  <si>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</si>
  <si>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</si>
  <si>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</si>
  <si>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</si>
  <si>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</si>
  <si>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</si>
  <si>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</si>
  <si>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</si>
  <si>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</si>
  <si>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</si>
  <si>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</si>
  <si>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</si>
  <si>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</si>
  <si>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</si>
  <si>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</si>
  <si>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</si>
  <si>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</si>
  <si>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</si>
  <si>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</si>
  <si>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</si>
  <si>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</si>
  <si>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</si>
  <si>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</si>
  <si>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</si>
  <si>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</si>
  <si>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</si>
  <si>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</si>
  <si>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</si>
  <si>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</si>
  <si>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</si>
  <si>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</si>
  <si>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</si>
  <si>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</si>
  <si>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</si>
  <si>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</si>
  <si>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</si>
  <si>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</si>
  <si>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</si>
  <si>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</si>
  <si>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</si>
  <si>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</si>
  <si>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</si>
  <si>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</si>
  <si>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</si>
  <si>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</si>
  <si>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</si>
  <si>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</si>
  <si>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</si>
  <si>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</si>
  <si>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</si>
  <si>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</si>
  <si>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</si>
  <si>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</si>
  <si>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</si>
  <si>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</si>
  <si>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</si>
  <si>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</si>
  <si>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</si>
  <si>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</si>
  <si>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</si>
  <si>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</si>
  <si>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</si>
  <si>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</si>
  <si>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</si>
  <si>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</si>
  <si>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</si>
  <si>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</si>
  <si>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</si>
  <si>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</si>
  <si>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</si>
  <si>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</si>
  <si>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</si>
  <si>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</si>
  <si>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</si>
  <si>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</si>
  <si>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</si>
  <si>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</si>
  <si>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</si>
  <si>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</si>
  <si>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</si>
  <si>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</si>
  <si>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</si>
  <si>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</si>
  <si>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</si>
  <si>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</si>
  <si>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</si>
  <si>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</si>
  <si>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</si>
  <si>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</si>
  <si>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</si>
  <si>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</si>
  <si>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</si>
  <si>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</si>
  <si>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</si>
  <si>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</si>
  <si>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</si>
  <si>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</si>
  <si>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</si>
  <si>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</si>
  <si>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</si>
  <si>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</si>
  <si>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</si>
  <si>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</si>
  <si>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</si>
  <si>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</si>
  <si>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</si>
  <si>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</si>
  <si>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</si>
  <si>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</si>
  <si>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</si>
  <si>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</si>
  <si>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</si>
  <si>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</si>
  <si>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</si>
  <si>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</si>
  <si>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</si>
  <si>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</si>
  <si>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</si>
  <si>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</si>
  <si>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</si>
  <si>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</si>
  <si>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</si>
  <si>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</si>
  <si>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</si>
  <si>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</si>
  <si>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</si>
  <si>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</si>
  <si>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</si>
  <si>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</si>
  <si>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</si>
  <si>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</si>
  <si>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</si>
  <si>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</si>
  <si>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</si>
  <si>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</si>
  <si>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</si>
  <si>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</si>
  <si>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</si>
  <si>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</si>
  <si>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</si>
  <si>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</si>
  <si>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</si>
  <si>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</si>
  <si>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</si>
  <si>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</si>
  <si>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</si>
  <si>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</si>
  <si>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</si>
  <si>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</si>
  <si>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</si>
  <si>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</si>
  <si>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</si>
  <si>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</si>
  <si>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</si>
  <si>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</si>
  <si>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</si>
  <si>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</si>
  <si>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</si>
  <si>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</si>
  <si>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</si>
  <si>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</si>
  <si>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</si>
  <si>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</si>
  <si>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</si>
  <si>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</si>
  <si>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</si>
  <si>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</si>
  <si>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</si>
  <si>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</si>
  <si>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</si>
  <si>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</si>
  <si>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</si>
  <si>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</si>
  <si>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</si>
  <si>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</si>
  <si>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</si>
  <si>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</si>
  <si>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</si>
  <si>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</si>
  <si>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</si>
  <si>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</si>
  <si>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</si>
  <si>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</si>
  <si>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</si>
  <si>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</si>
  <si>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</si>
  <si>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</si>
  <si>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</si>
  <si>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</si>
  <si>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</si>
  <si>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</si>
  <si>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</si>
  <si>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</si>
  <si>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</si>
  <si>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</si>
  <si>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</si>
  <si>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</si>
  <si>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</si>
  <si>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</si>
  <si>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</si>
  <si>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</si>
  <si>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</si>
  <si>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</si>
  <si>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</si>
  <si>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</si>
  <si>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</si>
  <si>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</si>
  <si>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</si>
  <si>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</si>
  <si>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</si>
  <si>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</si>
  <si>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</si>
  <si>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</si>
  <si>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</si>
  <si>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</si>
  <si>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</si>
  <si>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</si>
  <si>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</si>
  <si>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</si>
  <si>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</si>
  <si>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</si>
  <si>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</si>
  <si>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</si>
  <si>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</si>
  <si>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</si>
  <si>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</si>
  <si>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</si>
  <si>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</si>
  <si>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</si>
  <si>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</si>
  <si>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</si>
  <si>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</si>
  <si>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</si>
  <si>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</si>
  <si>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</si>
  <si>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</si>
  <si>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</si>
  <si>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</si>
  <si>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</si>
  <si>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</si>
  <si>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</si>
  <si>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</si>
  <si>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</si>
  <si>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</si>
  <si>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</si>
  <si>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</si>
  <si>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</si>
  <si>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</si>
  <si>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</si>
  <si>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</si>
  <si>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</si>
  <si>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</si>
  <si>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</si>
  <si>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</si>
  <si>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</si>
  <si>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</si>
  <si>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</si>
  <si>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</si>
  <si>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</si>
  <si>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</si>
  <si>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</si>
  <si>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</si>
  <si>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</si>
  <si>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</si>
  <si>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</si>
  <si>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</si>
  <si>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</si>
  <si>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</si>
  <si>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</si>
  <si>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</si>
  <si>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</si>
  <si>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</si>
  <si>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</si>
  <si>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</si>
  <si>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</si>
  <si>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</si>
  <si>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</si>
  <si>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</si>
  <si>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</si>
  <si>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</si>
  <si>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</si>
  <si>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</si>
  <si>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</si>
  <si>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</si>
  <si>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</si>
  <si>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</si>
  <si>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</si>
  <si>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</si>
  <si>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</si>
  <si>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</si>
  <si>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</si>
  <si>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</si>
  <si>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</si>
  <si>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</si>
  <si>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</si>
  <si>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</si>
  <si>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</si>
  <si>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</si>
  <si>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</si>
  <si>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</si>
  <si>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</si>
  <si>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</si>
  <si>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</si>
  <si>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</si>
  <si>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</si>
  <si>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</si>
  <si>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</si>
  <si>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</si>
  <si>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</si>
  <si>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</si>
  <si>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</si>
  <si>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</si>
  <si>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</si>
  <si>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</si>
  <si>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</si>
  <si>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</si>
  <si>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</si>
  <si>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</si>
  <si>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</si>
  <si>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</si>
  <si>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</si>
  <si>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</si>
  <si>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</si>
  <si>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</si>
  <si>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</si>
  <si>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</si>
  <si>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</si>
  <si>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</si>
  <si>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</si>
  <si>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</si>
  <si>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</si>
  <si>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</si>
  <si>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</si>
  <si>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</si>
  <si>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</si>
  <si>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</si>
  <si>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</si>
  <si>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</si>
  <si>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</si>
  <si>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</si>
  <si>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</si>
  <si>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</si>
  <si>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</si>
  <si>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</si>
  <si>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</si>
  <si>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</si>
  <si>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</si>
  <si>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</si>
  <si>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</si>
  <si>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</si>
  <si>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</si>
  <si>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</si>
  <si>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</si>
  <si>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</si>
  <si>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</si>
  <si>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</si>
  <si>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</si>
  <si>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</si>
  <si>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</si>
  <si>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</si>
  <si>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</si>
  <si>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</si>
  <si>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</si>
  <si>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</si>
  <si>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</si>
  <si>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</si>
  <si>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</si>
  <si>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</si>
  <si>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</si>
  <si>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</si>
  <si>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</si>
  <si>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</si>
  <si>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</si>
  <si>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</si>
  <si>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</si>
  <si>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</si>
  <si>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</si>
  <si>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</si>
  <si>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</si>
  <si>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</si>
  <si>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</si>
  <si>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</si>
  <si>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</si>
  <si>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</si>
  <si>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</si>
  <si>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</si>
  <si>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</si>
  <si>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</si>
  <si>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</si>
  <si>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</si>
  <si>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</si>
  <si>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</si>
  <si>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</si>
  <si>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</si>
  <si>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</si>
  <si>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</si>
  <si>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</si>
  <si>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</si>
  <si>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</si>
  <si>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</si>
  <si>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</si>
  <si>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</si>
  <si>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</si>
  <si>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</si>
  <si>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</si>
  <si>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</si>
  <si>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</si>
  <si>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</si>
  <si>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</si>
  <si>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</si>
  <si>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</si>
  <si>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</si>
  <si>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</si>
  <si>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</si>
  <si>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</si>
  <si>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</si>
  <si>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</si>
  <si>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</si>
  <si>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</si>
  <si>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</si>
  <si>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</si>
  <si>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</si>
  <si>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</si>
  <si>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</si>
  <si>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</si>
  <si>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</si>
  <si>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</si>
  <si>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</si>
  <si>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</si>
  <si>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</si>
  <si>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</si>
  <si>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</si>
  <si>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</si>
  <si>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</si>
  <si>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</si>
  <si>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</si>
  <si>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</si>
  <si>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</si>
  <si>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</si>
  <si>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</si>
  <si>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</si>
  <si>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</si>
  <si>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</si>
  <si>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</si>
  <si>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</si>
  <si>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</si>
  <si>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</si>
  <si>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</si>
  <si>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</si>
  <si>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</si>
  <si>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</si>
  <si>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</si>
  <si>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</si>
  <si>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</si>
  <si>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</si>
  <si>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</si>
  <si>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</si>
  <si>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</si>
  <si>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</si>
  <si>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</si>
  <si>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</si>
  <si>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</si>
  <si>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</si>
  <si>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</si>
  <si>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</si>
  <si>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</si>
  <si>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</si>
  <si>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</si>
  <si>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</si>
  <si>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</si>
  <si>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</si>
  <si>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</si>
  <si>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</si>
  <si>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</si>
  <si>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</si>
  <si>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</si>
  <si>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</si>
  <si>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</si>
  <si>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</si>
  <si>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</si>
  <si>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</si>
  <si>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</si>
  <si>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</si>
  <si>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</si>
  <si>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</si>
  <si>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</si>
  <si>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</si>
  <si>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</si>
  <si>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</si>
  <si>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</si>
  <si>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</si>
  <si>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</si>
  <si>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</si>
  <si>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</si>
  <si>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</si>
  <si>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</si>
  <si>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</si>
  <si>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</si>
  <si>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</si>
  <si>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</si>
  <si>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</si>
  <si>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</si>
  <si>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</si>
  <si>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</si>
  <si>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</si>
  <si>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</si>
  <si>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</si>
  <si>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</si>
  <si>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</si>
  <si>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</si>
  <si>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</si>
  <si>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</si>
  <si>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</si>
  <si>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</si>
  <si>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</si>
  <si>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</si>
  <si>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</si>
  <si>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</si>
  <si>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</si>
  <si>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</si>
  <si>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</si>
  <si>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</si>
  <si>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</si>
  <si>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</si>
  <si>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</si>
  <si>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</si>
  <si>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</si>
  <si>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</si>
  <si>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</si>
  <si>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</si>
  <si>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</si>
  <si>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</si>
  <si>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</si>
  <si>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</si>
  <si>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</si>
  <si>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</si>
  <si>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</si>
  <si>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</si>
  <si>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</si>
  <si>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</si>
  <si>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</si>
  <si>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</si>
  <si>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</si>
  <si>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</si>
  <si>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</si>
  <si>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</si>
  <si>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</si>
  <si>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</si>
  <si>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</si>
  <si>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</si>
  <si>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</si>
  <si>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</si>
  <si>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</si>
  <si>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</si>
  <si>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</si>
  <si>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</si>
  <si>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</si>
  <si>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</si>
  <si>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</si>
  <si>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</si>
  <si>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</si>
  <si>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</si>
  <si>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</si>
  <si>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</si>
  <si>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</si>
  <si>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</si>
  <si>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</si>
  <si>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</si>
  <si>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</si>
  <si>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</si>
  <si>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</si>
  <si>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</si>
  <si>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</si>
  <si>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</si>
  <si>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</si>
  <si>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</si>
  <si>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</si>
  <si>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</si>
  <si>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</si>
  <si>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</si>
  <si>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</si>
  <si>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</si>
  <si>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</si>
  <si>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</si>
  <si>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</si>
  <si>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</si>
  <si>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</si>
  <si>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</si>
  <si>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</si>
  <si>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</si>
  <si>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</si>
  <si>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</si>
  <si>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</si>
  <si>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</si>
  <si>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</si>
  <si>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</si>
  <si>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</si>
  <si>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</si>
  <si>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</si>
  <si>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</si>
  <si>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</si>
  <si>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</si>
  <si>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</si>
  <si>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</si>
  <si>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</si>
  <si>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</si>
  <si>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</si>
  <si>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</si>
  <si>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</si>
  <si>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</si>
  <si>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</si>
  <si>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</si>
  <si>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</si>
  <si>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</si>
  <si>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</si>
  <si>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</si>
  <si>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</si>
  <si>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</si>
  <si>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</si>
  <si>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</si>
  <si>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</si>
  <si>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</si>
  <si>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</si>
  <si>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</si>
  <si>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</si>
  <si>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</si>
  <si>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</si>
  <si>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</si>
  <si>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</si>
  <si>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</si>
  <si>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</si>
  <si>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</si>
  <si>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</si>
  <si>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</si>
  <si>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</si>
  <si>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</si>
  <si>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</si>
  <si>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</si>
  <si>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</si>
  <si>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</si>
  <si>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</si>
  <si>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</si>
  <si>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</si>
  <si>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</si>
  <si>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</si>
  <si>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</si>
  <si>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</si>
  <si>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</si>
  <si>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</si>
  <si>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</si>
  <si>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</si>
  <si>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</si>
  <si>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</si>
  <si>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</si>
  <si>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</si>
  <si>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</si>
  <si>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</si>
  <si>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</si>
  <si>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</si>
  <si>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</si>
  <si>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</si>
  <si>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</si>
  <si>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</si>
  <si>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</si>
  <si>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</si>
  <si>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</si>
  <si>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</si>
  <si>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</si>
  <si>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</si>
  <si>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</si>
  <si>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</si>
  <si>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</si>
  <si>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</si>
  <si>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</si>
  <si>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</si>
  <si>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</si>
  <si>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</si>
  <si>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</si>
  <si>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</si>
  <si>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</si>
  <si>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</si>
  <si>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</si>
  <si>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</si>
  <si>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</si>
  <si>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</si>
  <si>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</si>
  <si>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</si>
  <si>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</si>
  <si>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</si>
  <si>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</si>
  <si>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</si>
  <si>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</si>
  <si>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</si>
  <si>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</si>
  <si>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</si>
  <si>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</si>
  <si>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</si>
  <si>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</si>
  <si>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</si>
  <si>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</si>
  <si>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</si>
  <si>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</si>
  <si>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</si>
  <si>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</si>
  <si>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</si>
  <si>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</si>
  <si>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</si>
  <si>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</si>
  <si>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</si>
  <si>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</si>
  <si>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</si>
  <si>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</si>
  <si>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</si>
  <si>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</si>
  <si>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</si>
  <si>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</si>
  <si>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</si>
  <si>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</si>
  <si>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</si>
  <si>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</si>
  <si>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</si>
  <si>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</si>
  <si>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</si>
  <si>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</si>
  <si>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</si>
  <si>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</si>
  <si>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</si>
  <si>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</si>
  <si>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</si>
  <si>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</si>
  <si>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</si>
  <si>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</si>
  <si>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</si>
  <si>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</si>
  <si>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</si>
  <si>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</si>
  <si>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</si>
  <si>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</si>
  <si>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</si>
  <si>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</si>
  <si>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</si>
  <si>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</si>
  <si>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</si>
  <si>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</si>
  <si>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</si>
  <si>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</si>
  <si>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</si>
  <si>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</si>
  <si>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</si>
  <si>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</si>
  <si>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</si>
  <si>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</si>
  <si>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</si>
  <si>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</si>
  <si>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</si>
  <si>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</si>
  <si>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</si>
  <si>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</si>
  <si>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</si>
  <si>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</si>
  <si>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</si>
  <si>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</si>
  <si>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</si>
  <si>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</si>
  <si>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</si>
  <si>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</si>
  <si>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</si>
  <si>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</si>
  <si>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</si>
  <si>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</si>
  <si>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</si>
  <si>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</si>
  <si>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</si>
  <si>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</si>
  <si>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</si>
  <si>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</si>
  <si>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</si>
  <si>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</si>
  <si>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</si>
  <si>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</si>
  <si>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</si>
  <si>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</si>
  <si>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</si>
  <si>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</si>
  <si>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</si>
  <si>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</si>
  <si>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</si>
  <si>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</si>
  <si>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</si>
  <si>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</si>
  <si>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</si>
  <si>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</si>
  <si>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</si>
  <si>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</si>
  <si>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</si>
  <si>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</si>
  <si>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</si>
  <si>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</si>
  <si>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</si>
  <si>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</si>
  <si>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</si>
  <si>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</si>
  <si>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</si>
  <si>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</si>
  <si>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</si>
  <si>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</si>
  <si>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</si>
  <si>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</si>
  <si>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</si>
  <si>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</si>
  <si>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</si>
  <si>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</si>
  <si>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</si>
  <si>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</si>
  <si>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</si>
  <si>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</si>
  <si>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</si>
  <si>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</si>
  <si>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</si>
  <si>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</si>
  <si>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</si>
  <si>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</si>
  <si>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</si>
  <si>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</si>
  <si>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</si>
  <si>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</si>
  <si>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</si>
  <si>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</si>
  <si>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</si>
  <si>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</si>
  <si>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</si>
  <si>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</si>
  <si>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</si>
  <si>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</si>
  <si>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</si>
  <si>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</si>
  <si>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</si>
  <si>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</si>
  <si>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</si>
  <si>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</si>
  <si>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</si>
  <si>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</si>
  <si>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</si>
  <si>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</si>
  <si>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</si>
  <si>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</si>
  <si>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</si>
  <si>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</si>
  <si>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</si>
  <si>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</si>
  <si>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</si>
  <si>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</si>
  <si>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</si>
  <si>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</si>
  <si>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</si>
  <si>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</si>
  <si>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</si>
  <si>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</si>
  <si>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</si>
  <si>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</si>
  <si>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</si>
  <si>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</si>
  <si>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</si>
  <si>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</si>
  <si>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</si>
  <si>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</si>
  <si>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</si>
  <si>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</si>
  <si>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</si>
  <si>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</si>
  <si>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</si>
  <si>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</si>
  <si>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</si>
  <si>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</si>
  <si>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</si>
  <si>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</si>
  <si>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</si>
  <si>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</si>
  <si>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</si>
  <si>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</si>
  <si>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</si>
  <si>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</si>
  <si>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</si>
  <si>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</si>
  <si>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</si>
  <si>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</si>
  <si>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</si>
  <si>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</si>
  <si>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</si>
  <si>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</si>
  <si>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</si>
  <si>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</si>
  <si>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</si>
  <si>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</si>
  <si>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</si>
  <si>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</si>
  <si>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</si>
  <si>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</si>
  <si>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</si>
  <si>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</si>
  <si>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</si>
  <si>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</si>
  <si>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</si>
  <si>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</si>
  <si>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</si>
  <si>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</si>
  <si>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</si>
  <si>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</si>
  <si>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</si>
  <si>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</si>
  <si>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</si>
  <si>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</si>
  <si>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</si>
  <si>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</si>
  <si>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</si>
  <si>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</si>
  <si>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</si>
  <si>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</si>
  <si>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</si>
  <si>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</si>
  <si>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</si>
  <si>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</si>
  <si>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</si>
  <si>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</si>
  <si>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</si>
  <si>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</si>
  <si>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</si>
  <si>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</si>
  <si>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</si>
  <si>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</si>
  <si>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</si>
  <si>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</si>
  <si>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</si>
  <si>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</si>
  <si>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</si>
  <si>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</si>
  <si>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</si>
  <si>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</si>
  <si>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</si>
  <si>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</si>
  <si>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</si>
  <si>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</si>
  <si>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</si>
  <si>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</si>
  <si>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</si>
  <si>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</si>
  <si>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</si>
  <si>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</si>
  <si>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</si>
  <si>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</si>
  <si>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</si>
  <si>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</si>
  <si>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</si>
  <si>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</si>
  <si>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</si>
  <si>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</si>
  <si>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</si>
  <si>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</si>
  <si>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</si>
  <si>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</si>
  <si>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</si>
  <si>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</si>
  <si>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</si>
  <si>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</si>
  <si>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</si>
  <si>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</si>
  <si>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</si>
  <si>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</si>
  <si>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</si>
  <si>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</si>
  <si>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</si>
  <si>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</si>
  <si>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</si>
  <si>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</si>
  <si>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</si>
  <si>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</si>
  <si>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</si>
  <si>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</si>
  <si>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</si>
  <si>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</si>
  <si>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</si>
  <si>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</si>
  <si>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</si>
  <si>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</si>
  <si>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</si>
  <si>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</si>
  <si>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</si>
  <si>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</si>
  <si>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</si>
  <si>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</si>
  <si>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</si>
  <si>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</si>
  <si>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</si>
  <si>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</si>
  <si>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</si>
  <si>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</si>
  <si>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</si>
  <si>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</si>
  <si>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</si>
  <si>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</si>
  <si>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</si>
  <si>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</si>
  <si>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</si>
  <si>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</si>
  <si>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</si>
  <si>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</si>
  <si>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</si>
  <si>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</si>
  <si>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</si>
  <si>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</si>
  <si>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</si>
  <si>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</si>
  <si>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</si>
  <si>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</si>
  <si>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</si>
  <si>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</si>
  <si>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</si>
  <si>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</si>
  <si>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</si>
  <si>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</si>
  <si>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</si>
  <si>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</si>
  <si>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</si>
  <si>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</si>
  <si>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</si>
  <si>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</si>
  <si>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</si>
  <si>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</si>
  <si>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</si>
  <si>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</si>
  <si>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</si>
  <si>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</si>
  <si>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</si>
  <si>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</si>
  <si>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</si>
  <si>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</si>
  <si>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</si>
  <si>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</si>
  <si>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</si>
  <si>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</si>
  <si>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</si>
  <si>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</si>
  <si>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</si>
  <si>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</si>
  <si>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</si>
  <si>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</si>
  <si>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</si>
  <si>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</si>
  <si>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</si>
  <si>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</si>
  <si>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</si>
  <si>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</si>
  <si>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</si>
  <si>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</si>
  <si>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</si>
  <si>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</si>
  <si>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</si>
  <si>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</si>
  <si>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</si>
  <si>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</si>
  <si>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</si>
  <si>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</si>
  <si>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</si>
  <si>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</si>
  <si>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</si>
  <si>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</si>
  <si>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</si>
  <si>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</si>
  <si>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</si>
  <si>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</si>
  <si>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</si>
  <si>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</si>
  <si>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</si>
  <si>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</si>
  <si>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</si>
  <si>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</si>
  <si>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</si>
  <si>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</si>
  <si>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</si>
  <si>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</si>
  <si>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</si>
  <si>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</si>
  <si>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</si>
  <si>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</si>
  <si>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</si>
  <si>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</si>
  <si>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</si>
  <si>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</si>
  <si>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</si>
  <si>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</si>
  <si>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</si>
  <si>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</si>
  <si>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</si>
  <si>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</si>
  <si>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</si>
  <si>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</si>
  <si>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</si>
  <si>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</si>
  <si>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</si>
  <si>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</si>
  <si>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</si>
  <si>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</si>
  <si>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</si>
  <si>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</si>
  <si>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</si>
  <si>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</si>
  <si>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</si>
  <si>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</si>
  <si>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</si>
  <si>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</si>
  <si>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</si>
  <si>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</si>
  <si>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</si>
  <si>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</si>
  <si>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</si>
  <si>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</si>
  <si>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</si>
  <si>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</si>
  <si>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</si>
  <si>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</si>
  <si>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</si>
  <si>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</si>
  <si>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</si>
  <si>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</si>
  <si>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</si>
  <si>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</si>
  <si>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</si>
  <si>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</si>
  <si>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</si>
  <si>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</si>
  <si>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</si>
  <si>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</si>
  <si>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</si>
  <si>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</si>
  <si>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</si>
  <si>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</si>
  <si>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</si>
  <si>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</si>
  <si>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</si>
  <si>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</si>
  <si>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</si>
  <si>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</si>
  <si>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</si>
  <si>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</si>
  <si>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</si>
  <si>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</si>
  <si>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</si>
  <si>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</si>
  <si>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</si>
  <si>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</si>
  <si>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</si>
  <si>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</si>
  <si>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</si>
  <si>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</si>
  <si>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</si>
  <si>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</si>
  <si>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</si>
  <si>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</si>
  <si>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</si>
  <si>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</si>
  <si>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</si>
  <si>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</si>
  <si>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</si>
  <si>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</si>
  <si>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</si>
  <si>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</si>
  <si>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</si>
  <si>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</si>
  <si>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</si>
  <si>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</si>
  <si>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</si>
  <si>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</si>
  <si>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</si>
  <si>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</si>
  <si>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</si>
  <si>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</si>
  <si>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</si>
  <si>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</si>
  <si>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</si>
  <si>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</si>
  <si>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</si>
  <si>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</si>
  <si>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</si>
  <si>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</si>
  <si>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</si>
  <si>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</si>
  <si>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</si>
  <si>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</si>
  <si>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</si>
  <si>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</si>
  <si>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</si>
  <si>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</si>
  <si>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</si>
  <si>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</si>
  <si>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</si>
  <si>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</si>
  <si>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</si>
  <si>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</si>
  <si>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</si>
  <si>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</si>
  <si>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</si>
  <si>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</si>
  <si>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</si>
  <si>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</si>
  <si>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</si>
  <si>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</si>
  <si>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</si>
  <si>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</si>
  <si>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</si>
  <si>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</si>
  <si>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</si>
  <si>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</si>
  <si>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</si>
  <si>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</si>
  <si>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</si>
  <si>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</si>
  <si>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</si>
  <si>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</si>
  <si>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</si>
  <si>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</si>
  <si>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</si>
  <si>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</si>
  <si>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</si>
  <si>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</si>
  <si>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</si>
  <si>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</si>
  <si>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</si>
  <si>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</si>
  <si>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</si>
  <si>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</si>
  <si>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</si>
  <si>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</si>
  <si>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</si>
  <si>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</si>
  <si>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</si>
  <si>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</si>
  <si>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</si>
  <si>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</si>
  <si>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</si>
  <si>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</si>
  <si>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</si>
  <si>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</si>
  <si>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</si>
  <si>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</si>
  <si>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</si>
  <si>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</si>
  <si>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</si>
  <si>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</si>
  <si>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</si>
  <si>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</si>
  <si>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</si>
  <si>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</si>
  <si>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</si>
  <si>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</si>
  <si>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</si>
  <si>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</si>
  <si>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</si>
  <si>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</si>
  <si>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</si>
  <si>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</si>
  <si>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</si>
  <si>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</si>
  <si>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</si>
  <si>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</si>
  <si>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</si>
  <si>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</si>
  <si>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</si>
  <si>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</si>
  <si>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</si>
  <si>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</si>
  <si>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</si>
  <si>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</si>
  <si>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</si>
  <si>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</si>
  <si>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</si>
  <si>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</si>
  <si>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</si>
  <si>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</si>
  <si>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</si>
  <si>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</si>
  <si>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</si>
  <si>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</si>
  <si>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</si>
  <si>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</si>
  <si>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</si>
  <si>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</si>
  <si>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</si>
  <si>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</si>
  <si>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</si>
  <si>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</si>
  <si>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</si>
  <si>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</si>
  <si>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</si>
  <si>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</si>
  <si>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</si>
  <si>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</si>
  <si>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</si>
  <si>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</si>
  <si>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</si>
  <si>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</si>
  <si>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</si>
  <si>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</si>
  <si>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</si>
  <si>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</si>
  <si>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</si>
  <si>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</si>
  <si>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</si>
  <si>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</si>
  <si>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</si>
  <si>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</si>
  <si>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</si>
  <si>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</si>
  <si>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</si>
  <si>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</si>
  <si>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</si>
  <si>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</si>
  <si>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</si>
  <si>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</si>
  <si>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</si>
  <si>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</si>
  <si>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</si>
  <si>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</si>
  <si>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</si>
  <si>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</si>
  <si>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</si>
  <si>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</si>
  <si>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</si>
  <si>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</si>
  <si>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</si>
  <si>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</si>
  <si>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</si>
  <si>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</si>
  <si>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</si>
  <si>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</si>
  <si>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</si>
  <si>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</si>
  <si>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</si>
  <si>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</si>
  <si>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</si>
  <si>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</si>
  <si>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</si>
  <si>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</si>
  <si>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</si>
  <si>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</si>
  <si>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</si>
  <si>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</si>
  <si>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</si>
  <si>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</si>
  <si>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</si>
  <si>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</si>
  <si>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</si>
  <si>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</si>
  <si>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</si>
  <si>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</si>
  <si>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</si>
  <si>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</si>
  <si>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</si>
  <si>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</si>
  <si>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</si>
  <si>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</si>
  <si>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</si>
  <si>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</si>
  <si>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</si>
  <si>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</si>
  <si>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</si>
  <si>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</si>
  <si>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</si>
  <si>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</si>
  <si>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</si>
  <si>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</si>
  <si>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</si>
  <si>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</si>
  <si>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</si>
  <si>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</si>
  <si>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</si>
  <si>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</si>
  <si>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</si>
  <si>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</si>
  <si>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</si>
  <si>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</si>
  <si>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</si>
  <si>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</si>
  <si>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</si>
  <si>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</si>
  <si>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</si>
  <si>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</si>
  <si>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</si>
  <si>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</si>
  <si>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</si>
  <si>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</si>
  <si>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</si>
  <si>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</si>
  <si>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</si>
  <si>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</si>
  <si>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</si>
  <si>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</si>
  <si>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</si>
  <si>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</si>
  <si>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</si>
  <si>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</si>
  <si>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</si>
  <si>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</si>
  <si>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</si>
  <si>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</si>
  <si>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</si>
  <si>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</si>
  <si>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</si>
  <si>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</si>
  <si>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</si>
  <si>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</si>
  <si>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</si>
  <si>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</si>
  <si>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</si>
  <si>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</si>
  <si>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</si>
  <si>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</si>
  <si>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</si>
  <si>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</si>
  <si>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</si>
  <si>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</si>
  <si>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</si>
  <si>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</si>
  <si>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</si>
  <si>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</si>
  <si>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</si>
  <si>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</si>
  <si>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</si>
  <si>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</si>
  <si>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</si>
  <si>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</si>
  <si>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</si>
  <si>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</si>
  <si>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</si>
  <si>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</si>
  <si>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</si>
  <si>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</si>
  <si>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</si>
  <si>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</si>
  <si>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</si>
  <si>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</si>
  <si>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</si>
  <si>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</si>
  <si>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</si>
  <si>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</si>
  <si>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</si>
  <si>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</si>
  <si>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</si>
  <si>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</si>
  <si>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</si>
  <si>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</si>
  <si>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</si>
  <si>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</si>
  <si>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</si>
  <si>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</si>
  <si>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</si>
  <si>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</si>
  <si>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</si>
  <si>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</si>
  <si>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</si>
  <si>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</si>
  <si>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</si>
  <si>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</si>
  <si>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</si>
  <si>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</si>
  <si>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</si>
  <si>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</si>
  <si>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</si>
  <si>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</si>
  <si>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</si>
  <si>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</si>
  <si>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</si>
  <si>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</si>
  <si>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</si>
  <si>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</si>
  <si>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</si>
  <si>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</si>
  <si>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</si>
  <si>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</si>
  <si>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</si>
  <si>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</si>
  <si>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</si>
  <si>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</si>
  <si>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</si>
  <si>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</si>
  <si>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</si>
  <si>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</si>
  <si>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</si>
  <si>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</si>
  <si>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</si>
  <si>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</si>
  <si>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</si>
  <si>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</si>
  <si>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</si>
  <si>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</si>
  <si>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</si>
  <si>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</si>
  <si>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</si>
  <si>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</si>
  <si>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</si>
  <si>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</si>
  <si>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</si>
  <si>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</si>
  <si>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</si>
  <si>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</si>
  <si>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</si>
  <si>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</si>
  <si>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</si>
  <si>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</si>
  <si>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</si>
  <si>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</si>
  <si>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</si>
  <si>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</si>
  <si>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</si>
  <si>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</si>
  <si>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</si>
  <si>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</si>
  <si>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</si>
  <si>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</si>
  <si>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</si>
  <si>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</si>
  <si>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</si>
  <si>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</si>
  <si>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</si>
  <si>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</si>
  <si>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</si>
  <si>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</si>
  <si>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</si>
  <si>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</si>
  <si>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</si>
  <si>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</si>
  <si>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</si>
  <si>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</si>
  <si>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</si>
  <si>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</si>
  <si>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</si>
  <si>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</si>
  <si>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</si>
  <si>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</si>
  <si>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</si>
  <si>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</si>
  <si>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</si>
  <si>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</si>
  <si>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</si>
  <si>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</si>
  <si>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</si>
  <si>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</si>
  <si>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</si>
  <si>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</si>
  <si>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</si>
  <si>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</si>
  <si>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</si>
  <si>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</si>
  <si>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</si>
  <si>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</si>
  <si>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</si>
  <si>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</si>
  <si>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</si>
  <si>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</si>
  <si>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</si>
  <si>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</si>
  <si>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</si>
  <si>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</si>
  <si>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</si>
  <si>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</si>
  <si>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</si>
  <si>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</si>
  <si>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</si>
  <si>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</si>
  <si>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</si>
  <si>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</si>
  <si>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</si>
  <si>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</si>
  <si>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</si>
  <si>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</si>
  <si>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</si>
  <si>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</si>
  <si>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</si>
  <si>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</si>
  <si>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</si>
  <si>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</si>
  <si>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</si>
  <si>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</si>
  <si>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</si>
  <si>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</si>
  <si>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</si>
  <si>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</si>
  <si>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</si>
  <si>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</si>
  <si>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</si>
  <si>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</si>
  <si>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</si>
  <si>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</si>
  <si>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</si>
  <si>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</si>
  <si>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</si>
  <si>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</si>
  <si>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</si>
  <si>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</si>
  <si>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</si>
  <si>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</si>
  <si>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</si>
  <si>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</si>
  <si>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</si>
  <si>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</si>
  <si>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</si>
  <si>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</si>
  <si>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</si>
  <si>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</si>
  <si>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</si>
  <si>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</si>
  <si>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</si>
  <si>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</si>
  <si>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</si>
  <si>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</si>
  <si>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</si>
  <si>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</si>
  <si>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</si>
  <si>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</si>
  <si>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</si>
  <si>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</si>
  <si>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</si>
  <si>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</si>
  <si>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</si>
  <si>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</si>
  <si>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</si>
  <si>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</si>
  <si>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</si>
  <si>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</si>
  <si>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</si>
  <si>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</si>
  <si>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</si>
  <si>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</si>
  <si>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</si>
  <si>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</si>
  <si>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</si>
  <si>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</si>
  <si>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</si>
  <si>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</si>
  <si>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</si>
  <si>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</si>
  <si>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</si>
  <si>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</si>
  <si>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</si>
  <si>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</si>
  <si>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</si>
  <si>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</si>
  <si>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</si>
  <si>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</si>
  <si>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</si>
  <si>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</si>
  <si>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</si>
  <si>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</si>
  <si>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</si>
  <si>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</si>
  <si>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</si>
  <si>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</si>
  <si>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</si>
  <si>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</si>
  <si>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</si>
  <si>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</si>
  <si>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</si>
  <si>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</si>
  <si>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</si>
  <si>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</si>
  <si>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</si>
  <si>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</si>
  <si>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</si>
  <si>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</si>
  <si>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</si>
  <si>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</si>
  <si>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</si>
  <si>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</si>
  <si>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</si>
  <si>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</si>
  <si>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</si>
  <si>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</si>
  <si>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</si>
  <si>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</si>
  <si>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</si>
  <si>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</si>
  <si>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</si>
  <si>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</si>
  <si>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</si>
  <si>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</si>
  <si>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</si>
  <si>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</si>
  <si>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</si>
  <si>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</si>
  <si>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</si>
  <si>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</si>
  <si>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</si>
  <si>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</si>
  <si>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</si>
  <si>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</si>
  <si>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</si>
  <si>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</si>
  <si>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</si>
  <si>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</si>
  <si>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</si>
  <si>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</si>
  <si>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</si>
  <si>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</si>
  <si>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</si>
  <si>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</si>
  <si>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</si>
  <si>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</si>
  <si>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</si>
  <si>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</si>
  <si>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</si>
  <si>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</si>
  <si>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</si>
  <si>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</si>
  <si>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</si>
  <si>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</si>
  <si>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</si>
  <si>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</si>
  <si>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</si>
  <si>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</si>
  <si>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</si>
  <si>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</si>
  <si>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</si>
  <si>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</si>
  <si>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</si>
  <si>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</si>
  <si>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</si>
  <si>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</si>
  <si>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</si>
  <si>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</si>
  <si>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</si>
  <si>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</si>
  <si>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</si>
  <si>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</si>
  <si>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</si>
  <si>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</si>
  <si>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</si>
  <si>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</si>
  <si>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</si>
  <si>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</si>
  <si>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</si>
  <si>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</si>
  <si>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</si>
  <si>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</si>
  <si>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</si>
  <si>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</si>
  <si>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</si>
  <si>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</si>
  <si>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</si>
  <si>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</si>
  <si>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</si>
  <si>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</si>
  <si>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</si>
  <si>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</si>
  <si>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</si>
  <si>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</si>
  <si>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</si>
  <si>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</si>
  <si>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</si>
  <si>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</si>
  <si>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</si>
  <si>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</si>
  <si>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</si>
  <si>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</si>
  <si>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</si>
  <si>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</si>
  <si>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</si>
  <si>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</si>
  <si>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</si>
  <si>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</si>
  <si>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</si>
  <si>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</si>
  <si>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</si>
  <si>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</si>
  <si>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</si>
  <si>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</si>
  <si>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</si>
  <si>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</si>
  <si>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</si>
  <si>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</si>
  <si>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</si>
  <si>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</si>
  <si>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</si>
  <si>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</si>
  <si>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</si>
  <si>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</si>
  <si>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</si>
  <si>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</si>
  <si>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</si>
  <si>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</si>
  <si>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</si>
  <si>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</si>
  <si>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</si>
  <si>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</si>
  <si>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</si>
  <si>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</si>
  <si>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</si>
  <si>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</si>
  <si>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</si>
  <si>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</si>
  <si>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</si>
  <si>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</si>
  <si>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</si>
  <si>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</si>
  <si>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</si>
  <si>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</si>
  <si>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</si>
  <si>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</si>
  <si>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</si>
  <si>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</si>
  <si>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</si>
  <si>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</si>
  <si>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</si>
  <si>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</si>
  <si>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</si>
  <si>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</si>
  <si>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</si>
  <si>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</si>
  <si>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</si>
  <si>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</si>
  <si>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</si>
  <si>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</si>
  <si>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</si>
  <si>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</si>
  <si>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</si>
  <si>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</si>
  <si>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</si>
  <si>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</si>
  <si>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</si>
  <si>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</si>
  <si>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</si>
  <si>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</si>
  <si>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</si>
  <si>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</si>
  <si>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</si>
  <si>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</si>
  <si>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</si>
  <si>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</si>
  <si>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</si>
  <si>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</si>
  <si>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</si>
  <si>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</si>
  <si>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</si>
  <si>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</si>
  <si>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</si>
  <si>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</si>
  <si>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</si>
  <si>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</si>
  <si>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</si>
  <si>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</si>
  <si>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</si>
  <si>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</si>
  <si>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</si>
  <si>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</si>
  <si>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</si>
  <si>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</si>
  <si>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</si>
  <si>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</si>
  <si>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</si>
  <si>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</si>
  <si>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</si>
  <si>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</si>
  <si>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</si>
  <si>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</si>
  <si>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</si>
  <si>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</si>
  <si>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</si>
  <si>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</si>
  <si>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</si>
  <si>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</si>
  <si>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</si>
  <si>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</si>
  <si>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</si>
  <si>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</si>
  <si>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</si>
  <si>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</si>
  <si>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</si>
  <si>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</si>
  <si>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</si>
  <si>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</si>
  <si>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</si>
  <si>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</si>
  <si>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</si>
  <si>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</si>
  <si>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</si>
  <si>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</si>
  <si>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</si>
  <si>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</si>
  <si>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</si>
  <si>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</si>
  <si>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</si>
  <si>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</si>
  <si>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</si>
  <si>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</si>
  <si>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</si>
  <si>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</si>
  <si>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</si>
  <si>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</si>
  <si>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</si>
  <si>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</si>
  <si>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</si>
  <si>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</si>
  <si>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</si>
  <si>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</si>
  <si>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</si>
  <si>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</si>
  <si>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</si>
  <si>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</si>
  <si>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</si>
  <si>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</si>
  <si>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</si>
  <si>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</si>
  <si>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</si>
  <si>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</si>
  <si>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</si>
  <si>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</si>
  <si>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</si>
  <si>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</si>
  <si>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</si>
  <si>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</si>
  <si>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</si>
  <si>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</si>
  <si>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</si>
  <si>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</si>
  <si>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</si>
  <si>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</si>
  <si>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</si>
  <si>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</si>
  <si>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</si>
  <si>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</si>
  <si>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</si>
  <si>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</si>
  <si>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</si>
  <si>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</si>
  <si>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</si>
  <si>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</si>
  <si>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</si>
  <si>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</si>
  <si>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</si>
  <si>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</si>
  <si>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</si>
  <si>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</si>
  <si>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</si>
  <si>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</si>
  <si>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</si>
  <si>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</si>
  <si>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</si>
  <si>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</si>
  <si>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</si>
  <si>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</si>
  <si>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</si>
  <si>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</si>
  <si>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</si>
  <si>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</si>
  <si>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</si>
  <si>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</si>
  <si>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</si>
  <si>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</si>
  <si>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</si>
  <si>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</si>
  <si>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</si>
  <si>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</si>
  <si>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</si>
  <si>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</si>
  <si>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</si>
  <si>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</si>
  <si>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</si>
  <si>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</si>
  <si>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</si>
  <si>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</si>
  <si>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</si>
  <si>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</si>
  <si>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</si>
  <si>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</si>
  <si>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</si>
  <si>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</si>
  <si>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</si>
  <si>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</si>
  <si>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</si>
  <si>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</si>
  <si>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</si>
  <si>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</si>
  <si>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</si>
  <si>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</si>
  <si>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</si>
  <si>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</si>
  <si>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</si>
  <si>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</si>
  <si>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</si>
  <si>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</si>
  <si>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</si>
  <si>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</si>
  <si>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</si>
  <si>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</si>
  <si>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</si>
  <si>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</si>
  <si>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</si>
  <si>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</si>
  <si>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</si>
  <si>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</si>
  <si>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</si>
  <si>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</si>
  <si>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</si>
  <si>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</si>
  <si>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</si>
  <si>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</si>
  <si>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</si>
  <si>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</si>
  <si>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</si>
  <si>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</si>
  <si>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</si>
  <si>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</si>
  <si>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</si>
  <si>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</si>
  <si>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</si>
  <si>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</si>
  <si>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</si>
  <si>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</si>
  <si>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</si>
  <si>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</si>
  <si>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</si>
  <si>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</si>
  <si>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</si>
  <si>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</si>
  <si>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</si>
  <si>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</si>
  <si>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</si>
  <si>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</si>
  <si>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</si>
  <si>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</si>
  <si>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</si>
  <si>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</si>
  <si>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</si>
  <si>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</si>
  <si>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</si>
  <si>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</si>
  <si>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</si>
  <si>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</si>
  <si>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</si>
  <si>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</si>
  <si>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</si>
  <si>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</si>
  <si>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</si>
  <si>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</si>
  <si>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</si>
  <si>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</si>
  <si>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</si>
  <si>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</si>
  <si>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</si>
  <si>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</si>
  <si>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</si>
  <si>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</si>
  <si>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</si>
  <si>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</si>
  <si>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</si>
  <si>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</si>
  <si>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</si>
  <si>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</si>
  <si>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</si>
  <si>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</si>
  <si>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</si>
  <si>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</si>
  <si>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</si>
  <si>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</si>
  <si>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</si>
  <si>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</si>
  <si>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</si>
  <si>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</si>
  <si>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</si>
  <si>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</si>
  <si>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</si>
  <si>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</si>
  <si>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</si>
  <si>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</si>
  <si>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</si>
  <si>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</si>
  <si>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</si>
  <si>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</si>
  <si>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</si>
  <si>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</si>
  <si>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</si>
  <si>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</si>
  <si>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</si>
  <si>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</si>
  <si>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</si>
  <si>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</si>
  <si>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</si>
  <si>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</si>
  <si>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</si>
  <si>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</si>
  <si>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</si>
  <si>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</si>
  <si>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</si>
  <si>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</si>
  <si>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</si>
  <si>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</si>
  <si>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</si>
  <si>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</si>
  <si>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</si>
  <si>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</si>
  <si>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</si>
  <si>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</si>
  <si>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</si>
  <si>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</si>
  <si>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</si>
  <si>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</si>
  <si>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</si>
  <si>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</si>
  <si>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</si>
  <si>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</si>
  <si>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</si>
  <si>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</si>
  <si>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</si>
  <si>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</si>
  <si>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</si>
  <si>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</si>
  <si>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</si>
  <si>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</si>
  <si>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</si>
  <si>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</si>
  <si>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</si>
  <si>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</si>
  <si>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</si>
  <si>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</si>
  <si>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</si>
  <si>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</si>
  <si>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</si>
  <si>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</si>
  <si>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</si>
  <si>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</si>
  <si>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</si>
  <si>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</si>
  <si>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</si>
  <si>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</si>
  <si>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</si>
  <si>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</si>
  <si>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</si>
  <si>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</si>
  <si>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</si>
  <si>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</si>
  <si>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</si>
  <si>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</si>
  <si>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</si>
  <si>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</si>
  <si>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</si>
  <si>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</si>
  <si>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</si>
  <si>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</si>
  <si>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</si>
  <si>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</si>
  <si>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</si>
  <si>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</si>
  <si>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</si>
  <si>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</si>
  <si>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</si>
  <si>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</si>
  <si>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</si>
  <si>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</si>
  <si>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</si>
  <si>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</si>
  <si>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</si>
  <si>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</si>
  <si>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</si>
  <si>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</si>
  <si>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</si>
  <si>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</si>
  <si>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</si>
  <si>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</si>
  <si>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</si>
  <si>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</si>
  <si>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</si>
  <si>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</si>
  <si>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</si>
  <si>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</si>
  <si>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</si>
  <si>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</si>
  <si>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</si>
  <si>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</si>
  <si>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</si>
  <si>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</si>
  <si>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</si>
  <si>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</si>
  <si>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</si>
  <si>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</si>
  <si>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</si>
  <si>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</si>
  <si>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</si>
  <si>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</si>
  <si>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</si>
  <si>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</si>
  <si>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</si>
  <si>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</si>
  <si>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</si>
  <si>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</si>
  <si>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</si>
  <si>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</si>
  <si>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</si>
  <si>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</si>
  <si>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</si>
  <si>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</si>
  <si>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</si>
  <si>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</si>
  <si>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</si>
  <si>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</si>
  <si>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</si>
  <si>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</si>
  <si>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</si>
  <si>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</si>
  <si>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</si>
  <si>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</si>
  <si>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</si>
  <si>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</si>
  <si>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</si>
  <si>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</si>
  <si>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</si>
  <si>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</si>
  <si>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</si>
  <si>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</si>
  <si>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</si>
  <si>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</si>
  <si>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</si>
  <si>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</si>
  <si>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</si>
  <si>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</si>
  <si>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</si>
  <si>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</si>
  <si>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</si>
  <si>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</si>
  <si>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</si>
  <si>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</si>
  <si>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</si>
  <si>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</si>
  <si>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</si>
  <si>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</si>
  <si>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</si>
  <si>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</si>
  <si>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</si>
  <si>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</si>
  <si>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</si>
  <si>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</si>
  <si>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</si>
  <si>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</si>
  <si>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</si>
  <si>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</si>
  <si>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</si>
  <si>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</si>
  <si>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</si>
  <si>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</si>
  <si>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</si>
  <si>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</si>
  <si>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</si>
  <si>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</si>
  <si>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</si>
  <si>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</si>
  <si>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</si>
  <si>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</si>
  <si>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</si>
  <si>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</si>
  <si>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</si>
  <si>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</si>
  <si>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</si>
  <si>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</si>
  <si>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</si>
  <si>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</si>
  <si>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</si>
  <si>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</si>
  <si>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</si>
  <si>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</si>
  <si>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</si>
  <si>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</si>
  <si>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</si>
  <si>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</si>
  <si>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</si>
  <si>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</si>
  <si>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</si>
  <si>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</si>
  <si>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</si>
  <si>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</si>
  <si>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</si>
  <si>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</si>
  <si>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</si>
  <si>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</si>
  <si>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</si>
  <si>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</si>
  <si>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</si>
  <si>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</si>
  <si>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</si>
  <si>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</si>
  <si>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</si>
  <si>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</si>
  <si>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</si>
  <si>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</si>
  <si>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</si>
  <si>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</si>
  <si>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</si>
  <si>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</si>
  <si>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</si>
  <si>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</si>
  <si>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</si>
  <si>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</si>
  <si>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</si>
  <si>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</si>
  <si>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</si>
  <si>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</si>
  <si>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</si>
  <si>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</si>
  <si>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</si>
  <si>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</si>
  <si>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</si>
  <si>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</si>
  <si>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</si>
  <si>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</si>
  <si>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</si>
  <si>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</si>
  <si>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</si>
  <si>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</si>
  <si>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</si>
  <si>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</si>
  <si>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</si>
  <si>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</si>
  <si>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</si>
  <si>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</si>
  <si>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</si>
  <si>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</si>
  <si>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</si>
  <si>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</si>
  <si>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</si>
  <si>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</si>
  <si>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</si>
  <si>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</si>
  <si>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</si>
  <si>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</si>
  <si>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</si>
  <si>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</si>
  <si>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</si>
  <si>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</si>
  <si>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</si>
  <si>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</si>
  <si>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</si>
  <si>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</si>
  <si>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</si>
  <si>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</si>
  <si>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</si>
  <si>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</si>
  <si>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</si>
  <si>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</si>
  <si>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</si>
  <si>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</si>
  <si>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</si>
  <si>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</si>
  <si>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</si>
  <si>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</si>
  <si>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</si>
  <si>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</si>
  <si>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</si>
  <si>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</si>
  <si>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</si>
  <si>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</si>
  <si>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</si>
  <si>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</si>
  <si>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</si>
  <si>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</si>
  <si>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</si>
  <si>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</si>
  <si>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</si>
  <si>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</si>
  <si>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</si>
  <si>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</si>
  <si>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</si>
  <si>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</si>
  <si>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</si>
  <si>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</si>
  <si>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</si>
  <si>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</si>
  <si>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</si>
  <si>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</si>
  <si>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</si>
  <si>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</si>
  <si>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</si>
  <si>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</si>
  <si>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</si>
  <si>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</si>
  <si>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</si>
  <si>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</si>
  <si>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</si>
  <si>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</si>
  <si>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</si>
  <si>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</si>
  <si>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</si>
  <si>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</si>
  <si>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</si>
  <si>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</si>
  <si>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</si>
  <si>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</si>
  <si>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</si>
  <si>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</si>
  <si>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</si>
  <si>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</si>
  <si>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</si>
  <si>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</si>
  <si>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</si>
  <si>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</si>
  <si>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</si>
  <si>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</si>
  <si>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</si>
  <si>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</si>
  <si>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</si>
  <si>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</si>
  <si>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</si>
  <si>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</si>
  <si>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</si>
  <si>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</si>
  <si>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</si>
  <si>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</si>
  <si>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</si>
  <si>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</si>
  <si>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</si>
  <si>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</si>
  <si>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</si>
  <si>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</si>
  <si>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</si>
  <si>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</si>
  <si>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</si>
  <si>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</si>
  <si>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</si>
  <si>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</si>
  <si>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</si>
  <si>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</si>
  <si>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</si>
  <si>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</si>
  <si>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</si>
  <si>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</si>
  <si>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</si>
  <si>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</si>
  <si>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</si>
  <si>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</si>
  <si>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</si>
  <si>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</si>
  <si>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</si>
  <si>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</si>
  <si>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</si>
  <si>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</si>
  <si>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</si>
  <si>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</si>
  <si>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</si>
  <si>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</si>
  <si>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</si>
  <si>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</si>
  <si>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</si>
  <si>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</si>
  <si>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</si>
  <si>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</si>
  <si>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</si>
  <si>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</si>
  <si>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</si>
  <si>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</si>
  <si>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</si>
  <si>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</si>
  <si>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</si>
  <si>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</si>
  <si>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</si>
  <si>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</si>
  <si>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</si>
  <si>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</si>
  <si>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</si>
  <si>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</si>
  <si>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</si>
  <si>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</si>
  <si>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</si>
  <si>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</si>
  <si>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</si>
  <si>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</si>
  <si>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</si>
  <si>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</si>
  <si>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</si>
  <si>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</si>
  <si>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</si>
  <si>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</si>
  <si>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</si>
  <si>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</si>
  <si>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</si>
  <si>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</si>
  <si>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</si>
  <si>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</si>
  <si>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</si>
  <si>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</si>
  <si>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</si>
  <si>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</si>
  <si>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</si>
  <si>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</si>
  <si>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</si>
  <si>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</si>
  <si>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</si>
  <si>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</si>
  <si>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</si>
  <si>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</si>
  <si>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</si>
  <si>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</si>
  <si>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</si>
  <si>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</si>
  <si>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</si>
  <si>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</si>
  <si>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</si>
  <si>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</si>
  <si>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</si>
  <si>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</si>
  <si>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</si>
  <si>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</si>
  <si>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</si>
  <si>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</si>
  <si>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</si>
  <si>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</si>
  <si>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</si>
  <si>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</si>
  <si>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</si>
  <si>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</si>
  <si>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</si>
  <si>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</si>
  <si>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</si>
  <si>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</si>
  <si>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</si>
  <si>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</si>
  <si>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</si>
  <si>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</si>
  <si>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</si>
  <si>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</si>
  <si>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</si>
  <si>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</si>
  <si>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</si>
  <si>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</si>
  <si>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</si>
  <si>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</si>
  <si>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</si>
  <si>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</si>
  <si>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</si>
  <si>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</si>
  <si>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</si>
  <si>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</si>
  <si>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</si>
  <si>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</si>
  <si>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</si>
  <si>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</si>
  <si>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</si>
  <si>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</si>
  <si>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</si>
  <si>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</si>
  <si>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</si>
  <si>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</si>
  <si>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</si>
  <si>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</si>
  <si>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</si>
  <si>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</si>
  <si>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</si>
  <si>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</si>
  <si>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</si>
  <si>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</si>
  <si>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</si>
  <si>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</si>
  <si>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</si>
  <si>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</si>
  <si>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</si>
  <si>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</si>
  <si>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</si>
  <si>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</si>
  <si>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</si>
  <si>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</si>
  <si>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</si>
  <si>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</si>
  <si>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</si>
  <si>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</si>
  <si>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</si>
  <si>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</si>
  <si>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</si>
  <si>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</si>
  <si>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</si>
  <si>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</si>
  <si>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</si>
  <si>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</si>
  <si>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</si>
  <si>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</si>
  <si>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</si>
  <si>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</si>
  <si>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</si>
  <si>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</si>
  <si>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</si>
  <si>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</si>
  <si>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</si>
  <si>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</si>
  <si>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</si>
  <si>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</si>
  <si>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</si>
  <si>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</si>
  <si>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</si>
  <si>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</si>
  <si>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</si>
  <si>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</si>
  <si>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</si>
  <si>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</si>
  <si>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</si>
  <si>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</si>
  <si>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</si>
  <si>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</si>
  <si>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</si>
  <si>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</si>
  <si>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</si>
  <si>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</si>
  <si>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</si>
  <si>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</si>
  <si>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</si>
  <si>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</si>
  <si>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</si>
  <si>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</si>
  <si>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</si>
  <si>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</si>
  <si>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</si>
  <si>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</si>
  <si>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</si>
  <si>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</si>
  <si>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</si>
  <si>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</si>
  <si>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</si>
  <si>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</si>
  <si>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</si>
  <si>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</si>
  <si>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</si>
  <si>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</si>
  <si>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</si>
  <si>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</si>
  <si>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</si>
  <si>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</si>
  <si>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</si>
  <si>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</si>
  <si>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</si>
  <si>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</si>
  <si>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</si>
  <si>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</si>
  <si>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</si>
  <si>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</si>
  <si>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</si>
  <si>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</si>
  <si>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</si>
  <si>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</si>
  <si>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</si>
  <si>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</si>
  <si>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</si>
  <si>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</si>
  <si>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</si>
  <si>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</si>
  <si>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</si>
  <si>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</si>
  <si>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</si>
  <si>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</si>
  <si>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</si>
  <si>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</si>
  <si>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</si>
  <si>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</si>
  <si>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</si>
  <si>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</si>
  <si>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</si>
  <si>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</si>
  <si>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</si>
  <si>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</si>
  <si>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</si>
  <si>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</si>
  <si>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</si>
  <si>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</si>
  <si>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</si>
  <si>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</si>
  <si>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</si>
  <si>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</si>
  <si>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</si>
  <si>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</si>
  <si>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</si>
  <si>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</si>
  <si>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</si>
  <si>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</si>
  <si>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</si>
  <si>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</si>
  <si>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</si>
  <si>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</si>
  <si>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</si>
  <si>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</si>
  <si>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</si>
  <si>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</si>
  <si>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</si>
  <si>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</si>
  <si>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</si>
  <si>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</si>
  <si>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</si>
  <si>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</si>
  <si>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</si>
  <si>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</si>
  <si>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</si>
  <si>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</si>
  <si>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</si>
  <si>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</si>
  <si>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</si>
  <si>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</si>
  <si>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</si>
  <si>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</si>
  <si>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</si>
  <si>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</si>
  <si>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</si>
  <si>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</si>
  <si>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</si>
  <si>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</si>
  <si>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</si>
  <si>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</si>
  <si>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</si>
  <si>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</si>
  <si>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</si>
  <si>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</si>
  <si>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</si>
  <si>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</si>
  <si>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</si>
  <si>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</si>
  <si>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</si>
  <si>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</si>
  <si>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</si>
  <si>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</si>
  <si>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</si>
  <si>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</si>
  <si>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</si>
  <si>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</si>
  <si>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</si>
  <si>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</si>
  <si>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</si>
  <si>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</si>
  <si>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</si>
  <si>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</si>
  <si>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</si>
  <si>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</si>
  <si>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</si>
  <si>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</si>
  <si>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</si>
  <si>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</si>
  <si>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</si>
  <si>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</si>
  <si>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</si>
  <si>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</si>
  <si>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</si>
  <si>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</si>
  <si>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</si>
  <si>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</si>
  <si>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</si>
  <si>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</si>
  <si>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</si>
  <si>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</si>
  <si>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</si>
  <si>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</si>
  <si>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</si>
  <si>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</si>
  <si>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</si>
  <si>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</si>
  <si>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</si>
  <si>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</si>
  <si>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</si>
  <si>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</si>
  <si>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</si>
  <si>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</si>
  <si>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</si>
  <si>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</si>
  <si>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</si>
  <si>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</si>
  <si>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</si>
  <si>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</si>
  <si>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</si>
  <si>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</si>
  <si>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</si>
  <si>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</si>
  <si>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</si>
  <si>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</si>
  <si>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</si>
  <si>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</si>
  <si>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</si>
  <si>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</si>
  <si>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</si>
  <si>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</si>
  <si>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</si>
  <si>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</si>
  <si>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</si>
  <si>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</si>
  <si>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</si>
  <si>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</si>
  <si>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</si>
  <si>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</si>
  <si>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</si>
  <si>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</si>
  <si>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</si>
  <si>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</si>
  <si>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</si>
  <si>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</si>
  <si>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</si>
  <si>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</si>
  <si>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</si>
  <si>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</si>
  <si>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</si>
  <si>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</si>
  <si>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</si>
  <si>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</si>
  <si>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</si>
  <si>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</si>
  <si>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</si>
  <si>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</si>
  <si>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</si>
  <si>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</si>
  <si>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</si>
  <si>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</si>
  <si>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</si>
  <si>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</si>
  <si>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</si>
  <si>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</si>
  <si>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</si>
  <si>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</si>
  <si>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</si>
  <si>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</si>
  <si>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</si>
  <si>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</si>
  <si>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</si>
  <si>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</si>
  <si>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</si>
  <si>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</si>
  <si>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</si>
  <si>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</si>
  <si>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</si>
  <si>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</si>
  <si>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</si>
  <si>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</si>
  <si>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</si>
  <si>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</si>
  <si>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</si>
  <si>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</si>
  <si>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</si>
  <si>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</si>
  <si>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</si>
  <si>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</si>
  <si>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</si>
  <si>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</si>
  <si>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</si>
  <si>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</si>
  <si>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</si>
  <si>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</si>
  <si>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</si>
  <si>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</si>
  <si>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</si>
  <si>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</si>
  <si>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</si>
  <si>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</si>
  <si>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</si>
  <si>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</si>
  <si>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</si>
  <si>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</si>
  <si>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</si>
  <si>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</si>
  <si>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</si>
  <si>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</si>
  <si>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</si>
  <si>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</si>
  <si>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</si>
  <si>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</si>
  <si>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</si>
  <si>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</si>
  <si>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</si>
  <si>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</si>
  <si>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</si>
  <si>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</si>
  <si>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</si>
  <si>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</si>
  <si>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</si>
  <si>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</si>
  <si>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</si>
  <si>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</si>
  <si>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</si>
  <si>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</si>
  <si>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</si>
  <si>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</si>
  <si>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</si>
  <si>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</si>
  <si>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</si>
  <si>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</si>
  <si>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</si>
  <si>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</si>
  <si>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</si>
  <si>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</si>
  <si>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</si>
  <si>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</si>
  <si>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</si>
  <si>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</si>
  <si>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</si>
  <si>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</si>
  <si>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</si>
  <si>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</si>
  <si>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</si>
  <si>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</si>
  <si>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</si>
  <si>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PCM-20251103-00000502</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</si>
  <si>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</si>
  <si>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</si>
  <si>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</si>
  <si>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</si>
  <si>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</si>
  <si>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</si>
  <si>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</si>
  <si>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</si>
  <si>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</si>
  <si>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</si>
  <si>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</si>
  <si>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</si>
  <si>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</si>
  <si>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</si>
  <si>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</si>
  <si>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</si>
  <si>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</si>
  <si>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</si>
  <si>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</si>
  <si>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</si>
  <si>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</si>
  <si>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</si>
  <si>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</si>
  <si>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</si>
  <si>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</si>
  <si>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</si>
  <si>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</si>
  <si>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</si>
  <si>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</si>
  <si>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</si>
  <si>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</si>
  <si>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</si>
  <si>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</si>
  <si>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</si>
  <si>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</si>
  <si>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</si>
  <si>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</si>
  <si>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</si>
  <si>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</si>
  <si>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</si>
  <si>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</si>
  <si>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</si>
  <si>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</si>
  <si>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</si>
  <si>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</si>
  <si>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</si>
  <si>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</si>
  <si>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</si>
  <si>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</si>
  <si>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</si>
  <si>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</si>
  <si>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</si>
  <si>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</si>
  <si>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</si>
  <si>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</si>
  <si>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</si>
  <si>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</si>
  <si>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</si>
  <si>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</si>
  <si>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</si>
  <si>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</si>
  <si>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</si>
  <si>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</si>
  <si>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</si>
  <si>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</si>
  <si>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</si>
  <si>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</si>
  <si>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</si>
  <si>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</si>
  <si>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</si>
  <si>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</si>
  <si>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</si>
  <si>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</si>
  <si>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</si>
  <si>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</si>
  <si>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</si>
  <si>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</si>
  <si>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</si>
  <si>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</si>
  <si>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</si>
  <si>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</si>
  <si>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</si>
  <si>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</si>
  <si>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</si>
  <si>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</si>
  <si>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</si>
  <si>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</si>
  <si>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PCM-20251103-00000645</t>
  </si>
  <si>
    <t>ETA 60 min</t>
  </si>
  <si>
    <t>PCM-20251103-00000555</t>
  </si>
  <si>
    <t xml:space="preserve">Major </t>
  </si>
  <si>
    <t>EM team on the way ETA 30 Mins</t>
  </si>
  <si>
    <t>PCM-20251103-00000695</t>
  </si>
  <si>
    <t>EM team on the way ETA 130 Mins</t>
  </si>
  <si>
    <t xml:space="preserve"> PCM-20250215-00000830 </t>
  </si>
  <si>
    <t>LTE site still down and  site located in aramco area access issue need special permission</t>
  </si>
  <si>
    <t>NO PCM</t>
  </si>
  <si>
    <t>30 mins</t>
  </si>
  <si>
    <t>PCM-20251103-00000564</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</si>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</sst>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1" totalsRowShown="0" headerRowDxfId="174" dataDxfId="173" headerRowBorderDxfId="171" tableBorderDxfId="172" totalsRowBorderDxfId="170">
  <autoFilter ref="A1:L1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2" totalsRowShown="0" headerRowDxfId="157" dataDxfId="156" headerRowBorderDxfId="154" tableBorderDxfId="155" totalsRowBorderDxfId="153">
  <autoFilter ref="A1:CJ1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9" totalsRowShown="0" headerRowDxfId="64" dataDxfId="63" headerRowBorderDxfId="61" tableBorderDxfId="62">
  <autoFilter ref="A1:L107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7" totalsRowShown="0" headerRowDxfId="48" dataDxfId="47" headerRowBorderDxfId="45" tableBorderDxfId="46" totalsRowBorderDxfId="44">
  <autoFilter ref="A1:L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9" totalsRowShown="0" headerRowDxfId="31" dataDxfId="30" headerRowBorderDxfId="28" tableBorderDxfId="29">
  <autoFilter ref="A1:L3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5" sqref="K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301.49540254629392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2</v>
      </c>
      <c r="D3" s="133" t="s">
        <v>21634</v>
      </c>
      <c r="E3" s="134" t="s">
        <v>39021</v>
      </c>
      <c r="F3" s="135">
        <v>45964.357708333337</v>
      </c>
      <c r="G3" s="136">
        <f ca="1">IFERROR(NOW()-F3,"")</f>
        <v>8.6120138883416075E-2</v>
      </c>
      <c r="H3" s="135">
        <v>45964.3440625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45964.44382847222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45964.44382847222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45964.44382847222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45964.44382847222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45964.44382847222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45964.44382847222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45964.44382847222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45964.44382847222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45964.44382847222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45964.44382847222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45964.44382847222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45964.44382847222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45964.44382847222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45964.44382847222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45964.44382847222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45964.44382847222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45964.44382847222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45964.44382847222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45964.44382847222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45964.44382847222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45964.44382847222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45964.44382847222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45964.44382847222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45964.44382847222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45964.44382847222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45964.44382847222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45964.44382847222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45964.44382847222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45964.44382847222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45964.44382847222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45964.44382847222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45964.44382847222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45964.44382847222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45964.44382847222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45964.44382847222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45964.44382847222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45964.44382847222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45964.44382847222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45964.44382847222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45964.44382847222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45964.44382847222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45964.44382847222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45964.44382847222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45964.44382847222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45964.44382847222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45964.44382847222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45964.44382847222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45964.44382847222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45964.44382847222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45964.44382847222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45964.44382847222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45964.44382847222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45964.44382847222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45964.44382847222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45964.44382847222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45964.44382847222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45964.44382847222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45964.44382847222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45964.44382847222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45964.44382847222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45964.44382847222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45964.44382847222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45964.44382847222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45964.44382847222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45964.44382847222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45964.44382847222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45964.44382847222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45964.44382847222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45964.44382847222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45964.44382847222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45964.44382847222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45964.44382847222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45964.44382847222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45964.44382847222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45964.44382847222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45964.44382847222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45964.44382847222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45964.44382847222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45964.44382847222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45964.44382847222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45964.44382847222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45964.44382847222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45964.44382847222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45964.44382847222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45964.44382847222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45964.44382847222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45964.44382847222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45964.44382847222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45964.44382847222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45964.44382847222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45964.44382847222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45964.44382847222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45964.44382847222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45964.44382847222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45964.44382847222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45964.44382847222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45964.44382847222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45964.44382847222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45964.44382847222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45964.44382847222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45964.44382847222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45964.44382847222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45964.44382847222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45964.44382847222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45964.44382847222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45964.44382847222</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45964.44382847222</v>
      </c>
      <c r="H110" s="135"/>
      <c r="I110" s="133" t="str">
        <f>IFERROR(VLOOKUP(D110,DB!A:F,6,0),"")</f>
        <v/>
      </c>
      <c r="J110" s="133" t="str">
        <f>IFERROR(VLOOKUP(D110,DB!A:G,7,0),"")</f>
        <v/>
      </c>
      <c r="K110" s="137"/>
      <c r="L110" s="138" t="str">
        <f>IFERROR(VLOOKUP(D110,DB!A:I,9,0),"")</f>
        <v/>
      </c>
    </row>
    <row r="111" spans="1:12" ht="15" customHeight="1">
      <c r="A111" s="144"/>
      <c r="B111" s="145" t="str">
        <f>IFERROR(VLOOKUP(D111,DB!A:K,11,0),"")</f>
        <v/>
      </c>
      <c r="C111" s="145"/>
      <c r="D111" s="145"/>
      <c r="E111" s="146"/>
      <c r="F111" s="147"/>
      <c r="G111" s="148">
        <f ca="1">IFERROR(NOW()-F111,"")</f>
        <v>45964.44382847222</v>
      </c>
      <c r="H111" s="147"/>
      <c r="I111" s="145" t="str">
        <f>IFERROR(VLOOKUP(D111,DB!A:F,6,0),"")</f>
        <v/>
      </c>
      <c r="J111" s="145" t="str">
        <f>IFERROR(VLOOKUP(D111,DB!A:G,7,0),"")</f>
        <v/>
      </c>
      <c r="K111" s="149"/>
      <c r="L111" s="150" t="str">
        <f>IFERROR(VLOOKUP(D111,DB!A:I,9,0),"")</f>
        <v/>
      </c>
    </row>
  </sheetData>
  <customSheetViews>
    <customSheetView guid="{F6042A99-DD27-4453-835D-0834D95730CC}" filter="1" showAutoFilter="1">
      <pageMargins left="0" right="0" top="0" bottom="0" header="0" footer="0"/>
      <autoFilter ref="B1:M1" xr:uid="{B13D0171-07A5-418F-B8D7-1175A82EAC2C}"/>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2"/>
  <sheetViews>
    <sheetView tabSelected="1" workbookViewId="0">
      <selection activeCell="H7" sqref="H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139.44399050925858</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5.7017451388892368</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22676</v>
      </c>
      <c r="E5" s="113" t="s">
        <v>39021</v>
      </c>
      <c r="F5" s="114">
        <v>45964.371018518519</v>
      </c>
      <c r="G5" s="115">
        <f ca="1">IFERROR(NOW()-F5,"-")</f>
        <v>7.2809953700925689E-2</v>
      </c>
      <c r="H5" s="114">
        <v>45964.365023148152</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8" t="s">
        <v>21487</v>
      </c>
      <c r="E6" s="113" t="s">
        <v>39021</v>
      </c>
      <c r="F6" s="114">
        <v>45964.422465277778</v>
      </c>
      <c r="G6" s="115">
        <f ca="1">IFERROR(NOW()-F6,"-")</f>
        <v>2.1363194442528766E-2</v>
      </c>
      <c r="H6" s="114">
        <v>45964.416620370372</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45964.44382847222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45964.44382847222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45964.44382847222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45964.44382847222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45964.44382847222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45964.44382847222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45964.44382847222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45964.44382847222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45964.44382847222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45964.44382847222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45964.44382847222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45964.44382847222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45964.44382847222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45964.44382847222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45964.44382847222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45964.44382847222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45964.44382847222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45964.44382847222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45964.44382847222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45964.44382847222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45964.44382847222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45964.44382847222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45964.44382847222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45964.44382847222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45964.44382847222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45964.44382847222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45964.44382847222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45964.44382847222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45964.44382847222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45964.44382847222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45964.44382847222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45964.44382847222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45964.44382847222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45964.44382847222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45964.44382847222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45964.44382847222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45964.44382847222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45964.44382847222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45964.44382847222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45964.44382847222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45964.44382847222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45964.44382847222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45964.44382847222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45964.44382847222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45964.44382847222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45964.44382847222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45964.44382847222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45964.44382847222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45964.44382847222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45964.44382847222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45964.44382847222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45964.44382847222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45964.44382847222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45964.44382847222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45964.44382847222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45964.44382847222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45964.44382847222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45964.44382847222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45964.44382847222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45964.44382847222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45964.44382847222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45964.44382847222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45964.44382847222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45964.44382847222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45964.44382847222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45964.44382847222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45964.44382847222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45964.44382847222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45964.44382847222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45964.44382847222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45964.44382847222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45964.44382847222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45964.44382847222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45964.44382847222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45964.44382847222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45964.44382847222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45964.44382847222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45964.44382847222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45964.44382847222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45964.44382847222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45964.44382847222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45964.44382847222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45964.44382847222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45964.44382847222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45964.44382847222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45964.44382847222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45964.44382847222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45964.44382847222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45964.44382847222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45964.44382847222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45964.44382847222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45964.44382847222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45964.44382847222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45964.44382847222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45964.44382847222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45964.44382847222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45964.44382847222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45964.44382847222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45964.44382847222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45964.44382847222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45964.44382847222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45964.44382847222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45964.44382847222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45964.44382847222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45964.44382847222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45964.44382847222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45964.44382847222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45964.44382847222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45964.44382847222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45964.44382847222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45964.44382847222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45964.44382847222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45964.44382847222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45964.44382847222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45964.44382847222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45964.44382847222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45964.44382847222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45964.44382847222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45964.44382847222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45964.44382847222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45964.44382847222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45964.44382847222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45964.44382847222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45964.44382847222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45964.44382847222</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60"/>
      <c r="B132" s="161" t="str">
        <f>IFERROR(VLOOKUP(D132,DB!A:K,11,0),"")</f>
        <v/>
      </c>
      <c r="C132" s="161"/>
      <c r="D132" s="161"/>
      <c r="E132" s="162"/>
      <c r="F132" s="163"/>
      <c r="G132" s="164">
        <f ca="1">IFERROR(NOW()-F132,"-")</f>
        <v>45964.44382847222</v>
      </c>
      <c r="H132" s="163"/>
      <c r="I132" s="161" t="str">
        <f>IFERROR(VLOOKUP(D132,DB!A:F,6,0),"")</f>
        <v/>
      </c>
      <c r="J132" s="161" t="str">
        <f>IFERROR(VLOOKUP(D132,DB!A:G,7,0),"")</f>
        <v/>
      </c>
      <c r="K132" s="165"/>
      <c r="L132" s="161" t="str">
        <f>IFERROR(VLOOKUP(D132,DB!A:I,9,0),"")</f>
        <v/>
      </c>
      <c r="M132" s="161"/>
      <c r="N132" s="161"/>
      <c r="O132" s="161"/>
      <c r="P132" s="161"/>
      <c r="Q132" s="161"/>
      <c r="R132" s="161"/>
      <c r="S132" s="161"/>
      <c r="T132" s="161"/>
      <c r="U132" s="161"/>
      <c r="V132" s="161"/>
      <c r="W132" s="161"/>
      <c r="X132" s="161"/>
      <c r="Y132" s="161"/>
      <c r="Z132" s="161"/>
      <c r="AA132" s="16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61"/>
      <c r="AX132" s="161"/>
      <c r="AY132" s="161"/>
      <c r="AZ132" s="161"/>
      <c r="BA132" s="161"/>
      <c r="BB132" s="161"/>
      <c r="BC132" s="161"/>
      <c r="BD132" s="161"/>
      <c r="BE132" s="161"/>
      <c r="BF132" s="161"/>
      <c r="BG132" s="161"/>
      <c r="BH132" s="161"/>
      <c r="BI132" s="161"/>
      <c r="BJ132" s="161"/>
      <c r="BK132" s="161"/>
      <c r="BL132" s="161"/>
      <c r="BM132" s="161"/>
      <c r="BN132" s="161"/>
      <c r="BO132" s="161"/>
      <c r="BP132" s="161"/>
      <c r="BQ132" s="161"/>
      <c r="BR132" s="161"/>
      <c r="BS132" s="161"/>
      <c r="BT132" s="161"/>
      <c r="BU132" s="161"/>
      <c r="BV132" s="161"/>
      <c r="BW132" s="161"/>
      <c r="BX132" s="161"/>
      <c r="BY132" s="161"/>
      <c r="BZ132" s="161"/>
      <c r="CA132" s="161"/>
      <c r="CB132" s="161"/>
      <c r="CC132" s="161"/>
      <c r="CD132" s="161"/>
      <c r="CE132" s="161"/>
      <c r="CF132" s="161"/>
      <c r="CG132" s="161"/>
      <c r="CH132" s="161"/>
      <c r="CI132" s="161"/>
      <c r="CJ132" s="166"/>
    </row>
  </sheetData>
  <dataValidations count="2">
    <dataValidation allowBlank="1" showInputMessage="1" showErrorMessage="1" sqref="E1" xr:uid="{4D935161-CDD3-4592-B877-3FB59C99E142}"/>
    <dataValidation type="list" allowBlank="1" showInputMessage="1" showErrorMessage="1" sqref="E3:E1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9"/>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39113</v>
      </c>
      <c r="B2" s="62" t="str">
        <f>IFERROR(VLOOKUP(D2,DB!A:K,11,0),"")</f>
        <v>R3</v>
      </c>
      <c r="C2" s="18">
        <v>1</v>
      </c>
      <c r="D2" s="62" t="s">
        <v>19379</v>
      </c>
      <c r="E2" s="18" t="s">
        <v>39114</v>
      </c>
      <c r="F2" s="20">
        <v>45964.388067129628</v>
      </c>
      <c r="G2" s="21">
        <f t="shared" ref="G2:G40" ca="1" si="0">IFERROR(NOW()-F2,"-")</f>
        <v>5.5761342591722496E-2</v>
      </c>
      <c r="H2" s="22">
        <v>45964.382928240739</v>
      </c>
      <c r="I2" s="19" t="str">
        <f>IFERROR(VLOOKUP(D2,DB!A:F,6,0),"")</f>
        <v>SCECO</v>
      </c>
      <c r="J2" s="18" t="str">
        <f>IFERROR(VLOOKUP(D2,DB!A:G,7,0),"")</f>
        <v>Dead</v>
      </c>
      <c r="K2" s="46" t="s">
        <v>39115</v>
      </c>
      <c r="L2" s="23" t="str">
        <f>IFERROR(VLOOKUP(D2,DB!A:I,9,0),"")</f>
        <v>Latis</v>
      </c>
    </row>
    <row r="3" spans="1:13" ht="15" customHeight="1">
      <c r="A3" s="19" t="s">
        <v>39116</v>
      </c>
      <c r="B3" s="62" t="str">
        <f>IFERROR(VLOOKUP(D3,DB!A:K,11,0),"")</f>
        <v>R3</v>
      </c>
      <c r="C3" s="18">
        <v>1</v>
      </c>
      <c r="D3" s="62" t="s">
        <v>15006</v>
      </c>
      <c r="E3" s="18" t="s">
        <v>39114</v>
      </c>
      <c r="F3" s="20"/>
      <c r="G3" s="21">
        <f t="shared" ca="1" si="0"/>
        <v>45964.44382847222</v>
      </c>
      <c r="H3" s="22">
        <v>45964.394120370373</v>
      </c>
      <c r="I3" s="19" t="str">
        <f>IFERROR(VLOOKUP(D3,DB!A:F,6,0),"")</f>
        <v>SCECO</v>
      </c>
      <c r="J3" s="18" t="str">
        <f>IFERROR(VLOOKUP(D3,DB!A:G,7,0),"")</f>
        <v>Vandalized</v>
      </c>
      <c r="K3" s="46" t="s">
        <v>39117</v>
      </c>
      <c r="L3" s="23" t="str">
        <f>IFERROR(VLOOKUP(D3,DB!A:I,9,0),"")</f>
        <v>Latis</v>
      </c>
    </row>
    <row r="4" spans="1:13" ht="15" customHeight="1">
      <c r="A4" s="19"/>
      <c r="B4" s="62" t="str">
        <f>IFERROR(VLOOKUP(D4,DB!A:K,11,0),"")</f>
        <v/>
      </c>
      <c r="C4" s="18"/>
      <c r="D4" s="62"/>
      <c r="E4" s="18"/>
      <c r="F4" s="20"/>
      <c r="G4" s="21">
        <f t="shared" ca="1" si="0"/>
        <v>45964.44382847222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45964.44382847222</v>
      </c>
      <c r="H5" s="22"/>
      <c r="I5" s="19" t="str">
        <f>IFERROR(VLOOKUP(D5,DB!A:F,6,0),"")</f>
        <v/>
      </c>
      <c r="J5" s="18" t="str">
        <f>IFERROR(VLOOKUP(D5,DB!A:G,7,0),"")</f>
        <v/>
      </c>
      <c r="K5" s="46"/>
      <c r="L5" s="23" t="str">
        <f>IFERROR(VLOOKUP(D5,DB!A:I,9,0),"")</f>
        <v/>
      </c>
    </row>
    <row r="6" spans="1:13" ht="15" customHeight="1">
      <c r="A6" s="19"/>
      <c r="B6" s="62" t="str">
        <f>IFERROR(VLOOKUP(D6,DB!A:K,11,0),"")</f>
        <v/>
      </c>
      <c r="C6" s="18"/>
      <c r="D6" s="62"/>
      <c r="E6" s="18"/>
      <c r="F6" s="20"/>
      <c r="G6" s="21">
        <f t="shared" ca="1" si="0"/>
        <v>45964.44382847222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45964.44382847222</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45964.44382847222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45964.44382847222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45964.44382847222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45964.44382847222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45964.44382847222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45964.44382847222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45964.44382847222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45964.44382847222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45964.44382847222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45964.44382847222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45964.44382847222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45964.44382847222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45964.44382847222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45964.44382847222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45964.44382847222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45964.44382847222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45964.44382847222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45964.44382847222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45964.44382847222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45964.44382847222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45964.44382847222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45964.44382847222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45964.44382847222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45964.44382847222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45964.44382847222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45964.44382847222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45964.44382847222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45964.44382847222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45964.44382847222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45964.44382847222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45964.44382847222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45964.44382847222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45964.44382847222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ref="G41:G104" ca="1" si="1">IFERROR(NOW()-F41,"-")</f>
        <v>45964.44382847222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45964.44382847222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45964.44382847222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45964.44382847222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45964.44382847222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45964.44382847222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45964.44382847222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45964.44382847222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45964.44382847222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45964.44382847222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45964.44382847222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45964.44382847222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45964.44382847222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45964.44382847222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45964.44382847222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45964.44382847222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45964.44382847222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45964.44382847222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45964.44382847222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45964.44382847222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45964.44382847222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45964.44382847222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45964.44382847222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45964.44382847222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45964.44382847222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45964.44382847222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45964.44382847222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45964.44382847222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45964.44382847222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45964.44382847222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45964.44382847222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45964.44382847222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45964.44382847222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45964.44382847222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45964.44382847222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45964.44382847222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45964.44382847222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45964.44382847222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45964.44382847222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45964.44382847222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45964.44382847222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45964.44382847222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45964.44382847222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45964.44382847222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45964.44382847222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45964.44382847222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45964.44382847222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45964.44382847222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45964.44382847222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45964.44382847222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45964.44382847222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45964.44382847222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45964.44382847222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45964.44382847222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45964.44382847222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45964.44382847222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45964.44382847222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45964.44382847222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45964.44382847222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45964.44382847222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45964.44382847222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45964.44382847222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45964.44382847222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45964.44382847222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ref="G105:G168" ca="1" si="2">IFERROR(NOW()-F105,"-")</f>
        <v>45964.44382847222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45964.44382847222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45964.44382847222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45964.44382847222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45964.44382847222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45964.44382847222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45964.44382847222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45964.44382847222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45964.44382847222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45964.44382847222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45964.44382847222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45964.44382847222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45964.44382847222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45964.44382847222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45964.44382847222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45964.44382847222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45964.44382847222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45964.44382847222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45964.44382847222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45964.44382847222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45964.44382847222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45964.44382847222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45964.44382847222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45964.44382847222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45964.44382847222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45964.44382847222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45964.44382847222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45964.44382847222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45964.44382847222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45964.44382847222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45964.44382847222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45964.44382847222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45964.44382847222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45964.44382847222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45964.44382847222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45964.44382847222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45964.44382847222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45964.44382847222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45964.44382847222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45964.44382847222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45964.44382847222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45964.44382847222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45964.44382847222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45964.44382847222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45964.44382847222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45964.44382847222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45964.44382847222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45964.44382847222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45964.44382847222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45964.44382847222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45964.44382847222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45964.44382847222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45964.44382847222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45964.44382847222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45964.44382847222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45964.44382847222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45964.44382847222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45964.44382847222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45964.44382847222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45964.44382847222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45964.44382847222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45964.44382847222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45964.44382847222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45964.44382847222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ref="G169:G232" ca="1" si="3">IFERROR(NOW()-F169,"-")</f>
        <v>45964.44382847222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45964.44382847222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45964.44382847222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45964.44382847222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45964.44382847222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45964.44382847222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45964.44382847222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45964.44382847222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45964.44382847222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45964.44382847222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45964.44382847222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45964.44382847222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45964.44382847222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45964.44382847222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45964.44382847222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45964.44382847222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45964.44382847222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45964.44382847222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45964.44382847222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45964.44382847222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45964.44382847222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45964.44382847222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45964.44382847222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45964.44382847222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45964.44382847222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45964.44382847222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45964.44382847222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45964.44382847222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45964.44382847222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45964.44382847222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45964.44382847222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45964.44382847222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45964.44382847222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45964.44382847222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45964.44382847222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45964.44382847222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45964.44382847222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45964.44382847222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45964.44382847222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45964.44382847222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45964.44382847222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45964.44382847222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45964.44382847222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45964.44382847222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45964.44382847222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45964.44382847222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45964.44382847222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45964.44382847222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45964.44382847222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45964.44382847222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45964.44382847222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45964.44382847222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45964.44382847222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45964.44382847222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45964.44382847222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45964.44382847222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45964.44382847222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45964.44382847222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45964.44382847222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45964.44382847222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45964.44382847222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45964.44382847222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45964.44382847222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45964.44382847222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ref="G233:G296" ca="1" si="4">IFERROR(NOW()-F233,"-")</f>
        <v>45964.44382847222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45964.44382847222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45964.44382847222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45964.44382847222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45964.44382847222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45964.44382847222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45964.44382847222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45964.44382847222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45964.44382847222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45964.44382847222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45964.44382847222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45964.44382847222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45964.44382847222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45964.44382847222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45964.44382847222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45964.44382847222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45964.44382847222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45964.44382847222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45964.44382847222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45964.44382847222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45964.44382847222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45964.44382847222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45964.44382847222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45964.44382847222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45964.44382847222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45964.44382847222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45964.44382847222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45964.44382847222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45964.44382847222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45964.44382847222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45964.44382847222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45964.44382847222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45964.44382847222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45964.44382847222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45964.44382847222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45964.44382847222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45964.44382847222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45964.44382847222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45964.44382847222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45964.44382847222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45964.44382847222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45964.44382847222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45964.44382847222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45964.44382847222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45964.44382847222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45964.44382847222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45964.44382847222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45964.44382847222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45964.44382847222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45964.44382847222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45964.44382847222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45964.44382847222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45964.44382847222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45964.44382847222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45964.44382847222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45964.44382847222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45964.44382847222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45964.44382847222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45964.44382847222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45964.44382847222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45964.44382847222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45964.44382847222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45964.44382847222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45964.44382847222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ref="G297:G360" ca="1" si="5">IFERROR(NOW()-F297,"-")</f>
        <v>45964.44382847222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45964.44382847222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45964.44382847222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45964.44382847222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45964.44382847222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45964.44382847222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45964.44382847222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45964.44382847222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45964.44382847222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45964.44382847222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45964.44382847222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45964.44382847222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45964.44382847222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45964.44382847222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45964.44382847222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45964.44382847222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45964.44382847222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45964.44382847222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45964.44382847222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45964.44382847222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45964.44382847222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45964.44382847222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45964.44382847222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45964.44382847222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45964.44382847222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45964.44382847222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45964.44382847222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45964.44382847222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45964.44382847222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45964.44382847222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45964.44382847222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45964.44382847222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45964.44382847222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45964.44382847222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45964.44382847222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45964.44382847222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45964.44382847222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45964.44382847222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45964.44382847222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45964.44382847222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45964.44382847222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45964.44382847222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45964.44382847222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45964.44382847222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45964.44382847222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45964.44382847222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45964.44382847222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45964.44382847222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45964.44382847222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45964.44382847222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45964.44382847222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45964.44382847222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45964.44382847222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45964.44382847222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45964.44382847222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45964.44382847222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45964.44382847222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45964.44382847222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45964.44382847222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45964.44382847222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45964.44382847222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45964.44382847222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45964.44382847222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45964.44382847222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ref="G361:G424" ca="1" si="6">IFERROR(NOW()-F361,"-")</f>
        <v>45964.44382847222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45964.44382847222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45964.44382847222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45964.44382847222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45964.44382847222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45964.44382847222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45964.44382847222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45964.44382847222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45964.44382847222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45964.44382847222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45964.44382847222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45964.44382847222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45964.44382847222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45964.44382847222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45964.44382847222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45964.44382847222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45964.44382847222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45964.44382847222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45964.44382847222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45964.44382847222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45964.44382847222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45964.44382847222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45964.44382847222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45964.44382847222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45964.44382847222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45964.44382847222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45964.44382847222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45964.44382847222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45964.44382847222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45964.44382847222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45964.44382847222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45964.44382847222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45964.44382847222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45964.44382847222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45964.44382847222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45964.44382847222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45964.44382847222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45964.44382847222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45964.44382847222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45964.44382847222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45964.44382847222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45964.44382847222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45964.44382847222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45964.44382847222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45964.44382847222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45964.44382847222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45964.44382847222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45964.44382847222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45964.44382847222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45964.44382847222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45964.44382847222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45964.44382847222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45964.44382847222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45964.44382847222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45964.44382847222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45964.44382847222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45964.44382847222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45964.44382847222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45964.44382847222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45964.44382847222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45964.44382847222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45964.44382847222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45964.44382847222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45964.44382847222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ref="G425:G488" ca="1" si="7">IFERROR(NOW()-F425,"-")</f>
        <v>45964.44382847222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45964.44382847222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45964.44382847222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45964.44382847222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45964.44382847222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45964.44382847222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45964.44382847222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45964.44382847222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45964.44382847222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45964.44382847222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45964.44382847222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45964.44382847222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45964.44382847222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45964.44382847222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45964.44382847222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45964.44382847222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45964.44382847222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45964.44382847222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45964.44382847222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45964.44382847222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45964.44382847222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45964.44382847222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45964.44382847222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45964.44382847222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45964.44382847222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45964.44382847222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45964.44382847222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45964.44382847222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45964.44382847222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45964.44382847222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45964.44382847222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45964.44382847222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45964.44382847222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45964.44382847222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45964.44382847222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45964.44382847222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45964.44382847222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45964.44382847222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45964.44382847222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45964.44382847222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45964.44382847222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45964.44382847222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45964.44382847222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45964.44382847222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45964.44382847222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45964.44382847222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45964.44382847222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45964.44382847222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45964.44382847222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45964.44382847222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45964.44382847222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45964.44382847222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45964.44382847222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45964.44382847222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45964.44382847222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45964.44382847222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45964.44382847222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45964.44382847222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45964.44382847222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45964.44382847222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45964.44382847222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45964.44382847222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45964.44382847222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45964.44382847222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ref="G489:G552" ca="1" si="8">IFERROR(NOW()-F489,"-")</f>
        <v>45964.44382847222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45964.44382847222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45964.44382847222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45964.44382847222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45964.44382847222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45964.44382847222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45964.44382847222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45964.44382847222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45964.44382847222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45964.44382847222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45964.44382847222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45964.44382847222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45964.44382847222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45964.44382847222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45964.44382847222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45964.44382847222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45964.44382847222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45964.44382847222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45964.44382847222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45964.44382847222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45964.44382847222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45964.44382847222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45964.44382847222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45964.44382847222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45964.44382847222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45964.44382847222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45964.44382847222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45964.44382847222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45964.44382847222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45964.44382847222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45964.44382847222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45964.44382847222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45964.44382847222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45964.44382847222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45964.44382847222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45964.44382847222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45964.44382847222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45964.44382847222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45964.44382847222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45964.44382847222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45964.44382847222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45964.44382847222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45964.44382847222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45964.44382847222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45964.44382847222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45964.44382847222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45964.44382847222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45964.44382847222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45964.44382847222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45964.44382847222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45964.44382847222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45964.44382847222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45964.44382847222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45964.44382847222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45964.44382847222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45964.44382847222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45964.44382847222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45964.44382847222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45964.44382847222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45964.44382847222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45964.44382847222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45964.44382847222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45964.44382847222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45964.44382847222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ref="G553:G616" ca="1" si="9">IFERROR(NOW()-F553,"-")</f>
        <v>45964.44382847222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45964.44382847222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45964.44382847222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45964.44382847222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45964.44382847222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45964.44382847222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45964.44382847222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45964.44382847222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45964.44382847222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45964.44382847222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45964.44382847222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45964.44382847222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45964.44382847222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45964.44382847222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45964.44382847222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45964.44382847222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45964.44382847222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45964.44382847222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45964.44382847222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45964.44382847222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45964.44382847222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45964.44382847222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45964.44382847222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45964.44382847222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45964.44382847222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45964.44382847222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45964.44382847222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45964.44382847222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45964.44382847222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45964.44382847222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45964.44382847222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45964.44382847222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45964.44382847222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45964.44382847222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45964.44382847222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45964.44382847222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45964.44382847222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45964.44382847222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45964.44382847222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45964.44382847222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45964.44382847222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45964.44382847222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45964.44382847222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45964.44382847222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45964.44382847222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45964.44382847222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45964.44382847222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45964.44382847222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45964.44382847222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45964.44382847222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45964.44382847222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45964.44382847222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45964.44382847222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45964.44382847222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45964.44382847222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45964.44382847222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45964.44382847222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45964.44382847222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45964.44382847222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45964.44382847222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45964.44382847222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45964.44382847222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45964.44382847222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45964.44382847222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ref="G617:G680" ca="1" si="10">IFERROR(NOW()-F617,"-")</f>
        <v>45964.44382847222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45964.44382847222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45964.44382847222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45964.44382847222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45964.44382847222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45964.44382847222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45964.44382847222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45964.44382847222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45964.44382847222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45964.44382847222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45964.44382847222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45964.44382847222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45964.44382847222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45964.44382847222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45964.44382847222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45964.44382847222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45964.44382847222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45964.44382847222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45964.44382847222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45964.44382847222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45964.44382847222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45964.44382847222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45964.44382847222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45964.44382847222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45964.44382847222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45964.44382847222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45964.44382847222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45964.44382847222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45964.44382847222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45964.44382847222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45964.44382847222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45964.44382847222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45964.44382847222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45964.44382847222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45964.44382847222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45964.44382847222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45964.44382847222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45964.44382847222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45964.44382847222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45964.44382847222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45964.44382847222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45964.44382847222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45964.44382847222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45964.44382847222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45964.44382847222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45964.44382847222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45964.44382847222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45964.44382847222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45964.44382847222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45964.44382847222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45964.44382847222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45964.44382847222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45964.44382847222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45964.44382847222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45964.44382847222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45964.44382847222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45964.44382847222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45964.44382847222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45964.44382847222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45964.44382847222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45964.44382847222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45964.44382847222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45964.44382847222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45964.44382847222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ref="G681:G744" ca="1" si="11">IFERROR(NOW()-F681,"-")</f>
        <v>45964.44382847222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45964.44382847222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45964.44382847222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45964.44382847222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45964.44382847222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45964.44382847222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45964.44382847222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45964.44382847222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45964.44382847222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45964.44382847222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45964.44382847222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45964.44382847222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45964.44382847222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45964.44382847222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45964.44382847222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45964.44382847222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45964.44382847222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45964.44382847222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45964.44382847222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45964.44382847222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45964.44382847222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45964.44382847222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45964.44382847222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45964.44382847222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45964.44382847222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45964.44382847222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45964.44382847222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45964.44382847222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45964.44382847222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45964.44382847222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45964.44382847222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45964.44382847222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45964.44382847222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45964.44382847222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45964.44382847222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45964.44382847222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45964.44382847222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45964.44382847222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45964.44382847222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45964.44382847222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45964.44382847222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45964.44382847222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45964.44382847222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45964.44382847222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45964.44382847222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45964.44382847222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45964.44382847222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45964.44382847222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45964.44382847222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45964.44382847222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45964.44382847222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45964.44382847222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45964.44382847222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45964.44382847222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45964.44382847222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45964.44382847222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45964.44382847222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45964.44382847222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45964.44382847222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45964.44382847222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45964.44382847222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45964.44382847222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45964.44382847222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45964.44382847222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ref="G745:G808" ca="1" si="12">IFERROR(NOW()-F745,"-")</f>
        <v>45964.44382847222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45964.44382847222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45964.44382847222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45964.44382847222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45964.44382847222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45964.44382847222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45964.44382847222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45964.44382847222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45964.44382847222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45964.44382847222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45964.44382847222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45964.44382847222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45964.44382847222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45964.44382847222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45964.44382847222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45964.44382847222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45964.44382847222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45964.44382847222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45964.44382847222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45964.44382847222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45964.44382847222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45964.44382847222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45964.44382847222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45964.44382847222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45964.44382847222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45964.44382847222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45964.44382847222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45964.44382847222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45964.44382847222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45964.44382847222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45964.44382847222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45964.44382847222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45964.44382847222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45964.44382847222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45964.44382847222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45964.44382847222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45964.44382847222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45964.44382847222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45964.44382847222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45964.44382847222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45964.44382847222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45964.44382847222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45964.44382847222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45964.44382847222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45964.44382847222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45964.44382847222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45964.44382847222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45964.44382847222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45964.44382847222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45964.44382847222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45964.44382847222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45964.44382847222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45964.44382847222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45964.44382847222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45964.44382847222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45964.44382847222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45964.44382847222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45964.44382847222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45964.44382847222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45964.44382847222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45964.44382847222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45964.44382847222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45964.44382847222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45964.44382847222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ref="G809:G872" ca="1" si="13">IFERROR(NOW()-F809,"-")</f>
        <v>45964.44382847222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45964.44382847222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45964.44382847222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45964.44382847222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45964.44382847222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45964.44382847222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45964.44382847222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45964.44382847222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45964.44382847222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45964.44382847222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45964.44382847222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45964.44382847222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45964.44382847222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45964.44382847222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45964.44382847222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45964.44382847222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45964.44382847222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45964.44382847222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45964.44382847222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45964.44382847222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45964.44382847222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45964.44382847222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45964.44382847222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45964.44382847222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45964.44382847222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45964.44382847222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45964.44382847222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45964.44382847222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45964.44382847222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45964.44382847222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45964.44382847222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45964.44382847222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45964.44382847222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45964.44382847222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45964.44382847222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45964.44382847222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45964.44382847222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45964.44382847222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45964.44382847222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45964.44382847222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45964.44382847222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45964.44382847222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45964.44382847222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45964.44382847222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45964.44382847222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45964.44382847222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45964.44382847222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45964.44382847222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45964.44382847222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45964.44382847222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45964.44382847222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45964.44382847222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45964.44382847222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45964.44382847222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45964.44382847222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45964.44382847222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45964.44382847222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45964.44382847222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45964.44382847222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45964.44382847222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45964.44382847222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45964.44382847222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45964.44382847222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45964.44382847222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ref="G873:G936" ca="1" si="14">IFERROR(NOW()-F873,"-")</f>
        <v>45964.44382847222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45964.44382847222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45964.44382847222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45964.44382847222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45964.44382847222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45964.44382847222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45964.44382847222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45964.44382847222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45964.44382847222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45964.44382847222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45964.44382847222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45964.44382847222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45964.44382847222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45964.44382847222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45964.44382847222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45964.44382847222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45964.44382847222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45964.44382847222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45964.44382847222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45964.44382847222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45964.44382847222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45964.44382847222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45964.44382847222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45964.44382847222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45964.44382847222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45964.44382847222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45964.44382847222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45964.44382847222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45964.44382847222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45964.44382847222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45964.44382847222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45964.44382847222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45964.44382847222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45964.44382847222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45964.44382847222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45964.44382847222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45964.44382847222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45964.44382847222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45964.44382847222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45964.44382847222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45964.44382847222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45964.44382847222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45964.44382847222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45964.44382847222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45964.44382847222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45964.44382847222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45964.44382847222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45964.44382847222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45964.44382847222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45964.44382847222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45964.44382847222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45964.44382847222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45964.44382847222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45964.44382847222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45964.44382847222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45964.44382847222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45964.44382847222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45964.44382847222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45964.44382847222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45964.44382847222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45964.44382847222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45964.44382847222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45964.44382847222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45964.44382847222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ref="G937:G1000" ca="1" si="15">IFERROR(NOW()-F937,"-")</f>
        <v>45964.44382847222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45964.44382847222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45964.44382847222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45964.44382847222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45964.44382847222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45964.44382847222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45964.44382847222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45964.44382847222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45964.44382847222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45964.44382847222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45964.44382847222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45964.44382847222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45964.44382847222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45964.44382847222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45964.44382847222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45964.44382847222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45964.44382847222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45964.44382847222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45964.44382847222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45964.44382847222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45964.44382847222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45964.44382847222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45964.44382847222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45964.44382847222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45964.44382847222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45964.44382847222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45964.44382847222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45964.44382847222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45964.44382847222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45964.44382847222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45964.44382847222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45964.44382847222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45964.44382847222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45964.44382847222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45964.44382847222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45964.44382847222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45964.44382847222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45964.44382847222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45964.44382847222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45964.44382847222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45964.44382847222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45964.44382847222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45964.44382847222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45964.44382847222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45964.44382847222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45964.44382847222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45964.44382847222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45964.44382847222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45964.44382847222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45964.44382847222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45964.44382847222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45964.44382847222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45964.44382847222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45964.44382847222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45964.44382847222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45964.44382847222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45964.44382847222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45964.44382847222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45964.44382847222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45964.44382847222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45964.44382847222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45964.44382847222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45964.44382847222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45964.44382847222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ref="G1001:G1064" ca="1" si="16">IFERROR(NOW()-F1001,"-")</f>
        <v>45964.44382847222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45964.44382847222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45964.44382847222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45964.44382847222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45964.44382847222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45964.44382847222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45964.44382847222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45964.44382847222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45964.44382847222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45964.44382847222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45964.44382847222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45964.44382847222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45964.44382847222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45964.44382847222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45964.44382847222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45964.44382847222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45964.44382847222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45964.44382847222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45964.44382847222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45964.44382847222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45964.44382847222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45964.44382847222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45964.44382847222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45964.44382847222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45964.44382847222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45964.44382847222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45964.44382847222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45964.44382847222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45964.44382847222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45964.44382847222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45964.44382847222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45964.44382847222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45964.44382847222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45964.44382847222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45964.44382847222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45964.44382847222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45964.44382847222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45964.44382847222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45964.44382847222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45964.44382847222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45964.44382847222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45964.44382847222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45964.44382847222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45964.44382847222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45964.44382847222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45964.44382847222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45964.44382847222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45964.44382847222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45964.44382847222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45964.44382847222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45964.44382847222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45964.44382847222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45964.44382847222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45964.44382847222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45964.44382847222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45964.44382847222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45964.44382847222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45964.44382847222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45964.44382847222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45964.44382847222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45964.44382847222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45964.44382847222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45964.44382847222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45964.44382847222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ref="G1065:G1079" ca="1" si="17">IFERROR(NOW()-F1065,"-")</f>
        <v>45964.44382847222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45964.44382847222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45964.44382847222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45964.44382847222</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45964.44382847222</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45964.44382847222</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45964.44382847222</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45964.44382847222</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45964.44382847222</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45964.44382847222</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45964.44382847222</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45964.44382847222</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45964.44382847222</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45964.44382847222</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45964.44382847222</v>
      </c>
      <c r="H1079" s="22"/>
      <c r="I1079" s="19" t="str">
        <f>IFERROR(VLOOKUP(D1079,DB!A:F,6,0),"")</f>
        <v/>
      </c>
      <c r="J1079" s="18" t="str">
        <f>IFERROR(VLOOKUP(D1079,DB!A:G,7,0),"")</f>
        <v/>
      </c>
      <c r="K1079" s="46"/>
      <c r="L1079" s="23" t="str">
        <f>IFERROR(VLOOKUP(D1079,DB!A:I,9,0),"")</f>
        <v/>
      </c>
    </row>
  </sheetData>
  <dataValidations count="2">
    <dataValidation allowBlank="1" showInputMessage="1" showErrorMessage="1" sqref="E1" xr:uid="{5914219A-CB83-432D-936A-CC0CB6F3982A}"/>
    <dataValidation type="list" allowBlank="1" showInputMessage="1" showErrorMessage="1" sqref="E2:E107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7"/>
  <sheetViews>
    <sheetView workbookViewId="0">
      <selection activeCell="K8" sqref="K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39118</v>
      </c>
      <c r="B2" s="93" t="str">
        <f>IFERROR(VLOOKUP(D2,DB!A:K,11,0),"")</f>
        <v>R4</v>
      </c>
      <c r="C2" s="96">
        <v>1</v>
      </c>
      <c r="D2" s="93" t="s">
        <v>35092</v>
      </c>
      <c r="E2" s="97" t="s">
        <v>39021</v>
      </c>
      <c r="F2" s="98">
        <v>45703.480717592596</v>
      </c>
      <c r="G2" s="99">
        <f ca="1">IFERROR(NOW()-F2,"")</f>
        <v>260.96311087962385</v>
      </c>
      <c r="H2" s="98">
        <v>45703.474768518521</v>
      </c>
      <c r="I2" s="98" t="str">
        <f>IFERROR(VLOOKUP(D2,DB!A:F,6,0),"")</f>
        <v>SCECO</v>
      </c>
      <c r="J2" s="98" t="str">
        <f>IFERROR(VLOOKUP(D2,DB!A:G,7,0),"")</f>
        <v>Dead</v>
      </c>
      <c r="K2" s="100" t="s">
        <v>39119</v>
      </c>
      <c r="L2" s="93" t="str">
        <f>IFERROR(VLOOKUP(D2,DB!A:I,9,0),"")</f>
        <v>Latis</v>
      </c>
    </row>
    <row r="3" spans="1:16" ht="15" customHeight="1">
      <c r="A3" s="118" t="s">
        <v>39120</v>
      </c>
      <c r="B3" s="118" t="str">
        <f>IFERROR(VLOOKUP(D3,DB!A:K,11,0),"")</f>
        <v>R4</v>
      </c>
      <c r="C3" s="119">
        <v>1</v>
      </c>
      <c r="D3" s="120" t="s">
        <v>29396</v>
      </c>
      <c r="E3" s="97" t="s">
        <v>39021</v>
      </c>
      <c r="F3" s="122"/>
      <c r="G3" s="123">
        <f ca="1">IFERROR(NOW()-F3,"")</f>
        <v>45964.44382847222</v>
      </c>
      <c r="H3" s="122">
        <v>45964.353877314818</v>
      </c>
      <c r="I3" s="118" t="str">
        <f>IFERROR(VLOOKUP(D3,DB!A:F,6,0),"")</f>
        <v>SCECO</v>
      </c>
      <c r="J3" s="118" t="str">
        <f>IFERROR(VLOOKUP(D3,DB!A:G,7,0),"")</f>
        <v>Vandalized</v>
      </c>
      <c r="K3" s="124" t="s">
        <v>39121</v>
      </c>
      <c r="L3" s="120" t="str">
        <f>IFERROR(VLOOKUP(D3,DB!A:I,9,0),"")</f>
        <v>Latis</v>
      </c>
    </row>
    <row r="4" spans="1:16" ht="15" customHeight="1">
      <c r="A4" s="118" t="s">
        <v>39122</v>
      </c>
      <c r="B4" s="118" t="str">
        <f>IFERROR(VLOOKUP(D4,DB!A:K,11,0),"")</f>
        <v>R4</v>
      </c>
      <c r="C4" s="119">
        <v>2</v>
      </c>
      <c r="D4" s="120" t="s">
        <v>37725</v>
      </c>
      <c r="E4" s="97" t="s">
        <v>39021</v>
      </c>
      <c r="F4" s="122">
        <v>45964.391423611109</v>
      </c>
      <c r="G4" s="123">
        <f ca="1">IFERROR(NOW()-F4,"")</f>
        <v>5.2404861111426726E-2</v>
      </c>
      <c r="H4" s="122">
        <v>45964.380046296297</v>
      </c>
      <c r="I4" s="118" t="str">
        <f>IFERROR(VLOOKUP(D4,DB!A:F,6,0),"")</f>
        <v>SCECO</v>
      </c>
      <c r="J4" s="118" t="str">
        <f>IFERROR(VLOOKUP(D4,DB!A:G,7,0),"")</f>
        <v>Dead+Dead</v>
      </c>
      <c r="K4" s="124" t="s">
        <v>39123</v>
      </c>
      <c r="L4" s="120" t="str">
        <f>IFERROR(VLOOKUP(D4,DB!A:I,9,0),"")</f>
        <v>Latis</v>
      </c>
    </row>
    <row r="5" spans="1:16" ht="15" customHeight="1">
      <c r="A5" s="118"/>
      <c r="B5" s="118" t="str">
        <f>IFERROR(VLOOKUP(D5,DB!A:K,11,0),"")</f>
        <v/>
      </c>
      <c r="C5" s="119"/>
      <c r="D5" s="120"/>
      <c r="E5" s="97"/>
      <c r="F5" s="122"/>
      <c r="G5" s="123">
        <f ca="1">IFERROR(NOW()-F5,"")</f>
        <v>45964.44382847222</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45964.44382847222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45964.44382847222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45964.44382847222</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45964.44382847222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45964.44382847222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45964.44382847222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45964.44382847222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45964.44382847222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45964.44382847222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45964.44382847222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121"/>
      <c r="F16" s="122"/>
      <c r="G16" s="123">
        <f ca="1">IFERROR(NOW()-F16,"")</f>
        <v>45964.44382847222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45964.44382847222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45964.44382847222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45964.44382847222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45964.44382847222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121"/>
      <c r="F21" s="122"/>
      <c r="G21" s="123">
        <f ca="1">IFERROR(NOW()-F21,"")</f>
        <v>45964.44382847222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45964.44382847222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45964.44382847222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45964.44382847222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45964.44382847222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45964.44382847222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45964.44382847222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45964.44382847222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45964.44382847222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45964.44382847222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45964.44382847222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45964.44382847222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45964.44382847222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45964.44382847222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45964.44382847222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45964.44382847222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45964.44382847222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45964.44382847222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45964.44382847222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45964.44382847222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45964.44382847222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45964.44382847222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45964.44382847222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45964.44382847222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45964.44382847222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45964.44382847222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45964.44382847222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45964.44382847222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45964.44382847222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45964.44382847222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45964.44382847222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45964.44382847222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45964.44382847222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45964.44382847222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45964.44382847222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45964.44382847222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45964.44382847222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45964.44382847222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45964.44382847222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45964.44382847222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45964.44382847222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45964.44382847222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45964.44382847222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45964.44382847222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45964.44382847222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45964.44382847222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45964.44382847222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45964.44382847222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45964.44382847222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45964.44382847222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45964.44382847222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45964.44382847222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45964.44382847222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45964.44382847222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45964.44382847222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45964.44382847222</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45964.44382847222</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45964.44382847222</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45964.44382847222</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45964.44382847222</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45964.44382847222</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45964.44382847222</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45964.44382847222</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45964.44382847222</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45964.44382847222</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45964.44382847222</v>
      </c>
      <c r="H86" s="122"/>
      <c r="I86" s="118" t="str">
        <f>IFERROR(VLOOKUP(D86,DB!A:F,6,0),"")</f>
        <v/>
      </c>
      <c r="J86" s="118" t="str">
        <f>IFERROR(VLOOKUP(D86,DB!A:G,7,0),"")</f>
        <v/>
      </c>
      <c r="K86" s="124"/>
      <c r="L86" s="120" t="str">
        <f>IFERROR(VLOOKUP(D86,DB!A:I,9,0),"")</f>
        <v/>
      </c>
    </row>
    <row r="87" spans="1:12" ht="15" customHeight="1">
      <c r="A87" s="125"/>
      <c r="B87" s="125" t="str">
        <f>IFERROR(VLOOKUP(D87,DB!A:K,11,0),"")</f>
        <v/>
      </c>
      <c r="C87" s="126"/>
      <c r="D87" s="127"/>
      <c r="E87" s="128"/>
      <c r="F87" s="129"/>
      <c r="G87" s="130">
        <f ca="1">IFERROR(NOW()-F87,"")</f>
        <v>45964.44382847222</v>
      </c>
      <c r="H87" s="129"/>
      <c r="I87" s="125" t="str">
        <f>IFERROR(VLOOKUP(D87,DB!A:F,6,0),"")</f>
        <v/>
      </c>
      <c r="J87" s="125" t="str">
        <f>IFERROR(VLOOKUP(D87,DB!A:G,7,0),"")</f>
        <v/>
      </c>
      <c r="K87" s="131"/>
      <c r="L87" s="127" t="str">
        <f>IFERROR(VLOOKUP(D87,DB!A:I,9,0),"")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workbookViewId="0">
      <selection activeCell="D7" sqref="D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39124</v>
      </c>
      <c r="B2" s="37" t="str">
        <f>IFERROR(VLOOKUP(D2,DB!A:K,11,0),"")</f>
        <v>R5</v>
      </c>
      <c r="C2" s="37">
        <v>3</v>
      </c>
      <c r="D2" s="117" t="s">
        <v>36011</v>
      </c>
      <c r="E2" s="37" t="s">
        <v>39021</v>
      </c>
      <c r="F2" s="38">
        <v>45891.832060185188</v>
      </c>
      <c r="G2" s="143">
        <f ca="1">IFERROR(NOW()-F2,"")</f>
        <v>72.611768287031737</v>
      </c>
      <c r="H2" s="38">
        <v>45891.790393518517</v>
      </c>
      <c r="I2" s="37" t="str">
        <f>IFERROR(VLOOKUP(D2,DB!A:F,6,0),"")</f>
        <v>Generator-SG</v>
      </c>
      <c r="J2" s="37" t="str">
        <f>IFERROR(VLOOKUP(D2,DB!A:G,7,0),"")</f>
        <v>Vandalized</v>
      </c>
      <c r="K2" s="37" t="s">
        <v>39125</v>
      </c>
      <c r="L2" s="37" t="str">
        <f>IFERROR(VLOOKUP(D2,DB!A:I,9,0),"")</f>
        <v>Latis</v>
      </c>
      <c r="M2" s="116"/>
    </row>
    <row r="3" spans="1:13" ht="30.75">
      <c r="A3" s="37" t="s">
        <v>39126</v>
      </c>
      <c r="B3" s="37" t="str">
        <f>IFERROR(VLOOKUP(D3,DB!A:K,11,0),"")</f>
        <v>R5</v>
      </c>
      <c r="C3" s="37">
        <v>1</v>
      </c>
      <c r="D3" s="37" t="s">
        <v>33268</v>
      </c>
      <c r="E3" s="37" t="s">
        <v>39102</v>
      </c>
      <c r="F3" s="38">
        <v>45926.188877314817</v>
      </c>
      <c r="G3" s="143">
        <f t="shared" ref="G3" ca="1" si="0">IFERROR(NOW()-F3,"")</f>
        <v>38.254951157403411</v>
      </c>
      <c r="H3" s="38">
        <v>45926.158159722225</v>
      </c>
      <c r="I3" s="37" t="str">
        <f>IFERROR(VLOOKUP(D3,DB!A:F,6,0),"")</f>
        <v>SCECO</v>
      </c>
      <c r="J3" s="37" t="str">
        <f>IFERROR(VLOOKUP(D3,DB!A:G,7,0),"")</f>
        <v>Good</v>
      </c>
      <c r="K3" s="37" t="s">
        <v>39127</v>
      </c>
      <c r="L3" s="37" t="str">
        <f>IFERROR(VLOOKUP(D3,DB!A:I,9,0),"")</f>
        <v>Latis</v>
      </c>
      <c r="M3" s="116"/>
    </row>
    <row r="4" spans="1:13" ht="48" customHeight="1">
      <c r="A4" s="151" t="s">
        <v>39128</v>
      </c>
      <c r="B4" s="151" t="str">
        <f>IFERROR(VLOOKUP(D4,DB!A:K,11,0),"")</f>
        <v>R5</v>
      </c>
      <c r="C4" s="151">
        <v>1</v>
      </c>
      <c r="D4" s="151" t="s">
        <v>34758</v>
      </c>
      <c r="E4" s="151" t="s">
        <v>39102</v>
      </c>
      <c r="F4" s="152">
        <v>45948.661111111112</v>
      </c>
      <c r="G4" s="153">
        <f ca="1">IFERROR(NOW()-F4,"")</f>
        <v>15.782717361107643</v>
      </c>
      <c r="H4" s="152">
        <v>45948.661111111112</v>
      </c>
      <c r="I4" s="151" t="str">
        <f>IFERROR(VLOOKUP(D4,DB!A:F,6,0),"")</f>
        <v>SCECO</v>
      </c>
      <c r="J4" s="151" t="str">
        <f>IFERROR(VLOOKUP(D4,DB!A:G,7,0),"")</f>
        <v>Dead</v>
      </c>
      <c r="K4" s="151" t="s">
        <v>39129</v>
      </c>
      <c r="L4" s="151" t="str">
        <f>IFERROR(VLOOKUP(D4,DB!A:I,9,0),"")</f>
        <v>Latis</v>
      </c>
    </row>
    <row r="5" spans="1:13" ht="15">
      <c r="A5" s="151"/>
      <c r="B5" s="151" t="str">
        <f>IFERROR(VLOOKUP(D5,DB!A:K,11,0),"")</f>
        <v/>
      </c>
      <c r="C5" s="151"/>
      <c r="D5" s="174"/>
      <c r="E5" s="151"/>
      <c r="F5" s="152"/>
      <c r="G5" s="153">
        <f ca="1">IFERROR(NOW()-F5,"")</f>
        <v>45964.44382847222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45964.44382847222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45964.44382847222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45964.44382847222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45964.44382847222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45964.44382847222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45964.44382847222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45964.44382847222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45964.44382847222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45964.44382847222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45964.44382847222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45964.44382847222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45964.44382847222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45964.44382847222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45964.44382847222</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45964.44382847222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45964.44382847222</v>
      </c>
      <c r="H21" s="152"/>
      <c r="I21" s="151" t="str">
        <f>IFERROR(VLOOKUP(D21,DB!A:F,6,0),"")</f>
        <v/>
      </c>
      <c r="J21" s="151" t="str">
        <f>IFERROR(VLOOKUP(D21,DB!A:G,7,0),"")</f>
        <v/>
      </c>
      <c r="K21" s="151"/>
      <c r="L21" s="151" t="str">
        <f>IFERROR(VLOOKUP(D21,DB!A:I,9,0),"")</f>
        <v/>
      </c>
    </row>
    <row r="22" spans="1:12" ht="15">
      <c r="A22" s="151"/>
      <c r="B22" s="151" t="str">
        <f>IFERROR(VLOOKUP(D22,DB!A:K,11,0),"")</f>
        <v/>
      </c>
      <c r="C22" s="151"/>
      <c r="D22"/>
      <c r="E22" s="151"/>
      <c r="F22" s="152"/>
      <c r="G22" s="153">
        <f ca="1">IFERROR(NOW()-F22,"")</f>
        <v>45964.44382847222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45964.44382847222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45964.44382847222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45964.44382847222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45964.44382847222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45964.44382847222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45964.44382847222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45964.44382847222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45964.44382847222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45964.44382847222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45964.44382847222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45964.44382847222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45964.44382847222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45964.44382847222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45964.44382847222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45964.44382847222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45964.44382847222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45964.44382847222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45964.44382847222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45964.44382847222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45964.44382847222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45964.44382847222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45964.44382847222</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45964.44382847222</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45964.44382847222</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45964.44382847222</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45964.44382847222</v>
      </c>
      <c r="H48" s="152"/>
      <c r="I48" s="151" t="str">
        <f>IFERROR(VLOOKUP(D48,DB!A:F,6,0),"")</f>
        <v/>
      </c>
      <c r="J48" s="151" t="str">
        <f>IFERROR(VLOOKUP(D48,DB!A:G,7,0),"")</f>
        <v/>
      </c>
      <c r="K48" s="151"/>
      <c r="L48" s="151" t="str">
        <f>IFERROR(VLOOKUP(D48,DB!A:I,9,0),"")</f>
        <v/>
      </c>
    </row>
    <row r="49" spans="1:12" ht="15">
      <c r="A49" s="157"/>
      <c r="B49" s="157" t="str">
        <f>IFERROR(VLOOKUP(D49,DB!A:K,11,0),"")</f>
        <v/>
      </c>
      <c r="C49" s="157"/>
      <c r="D49" s="157"/>
      <c r="E49" s="157"/>
      <c r="F49" s="158"/>
      <c r="G49" s="159">
        <f ca="1">IFERROR(NOW()-F49,"")</f>
        <v>45964.44382847222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45964.44382847222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45964.44382847222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45964.44382847222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45964.44382847222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45964.44382847222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45964.44382847222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45964.44382847222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45964.44382847222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45964.44382847222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45964.44382847222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45964.44382847222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45964.44382847222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45964.44382847222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45964.44382847222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45964.44382847222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45964.44382847222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45964.44382847222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45964.44382847222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45964.44382847222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45964.44382847222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45964.44382847222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45964.44382847222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45964.44382847222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45964.44382847222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45964.44382847222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45964.44382847222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45964.44382847222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45964.44382847222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45964.44382847222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45964.44382847222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45964.44382847222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45964.44382847222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45964.44382847222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45964.44382847222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45964.44382847222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45964.44382847222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45964.44382847222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45964.44382847222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45964.44382847222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45964.44382847222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45964.44382847222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45964.44382847222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45964.44382847222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45964.44382847222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45964.44382847222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45964.44382847222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45964.44382847222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45964.44382847222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45964.44382847222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45964.44382847222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45964.44382847222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45964.44382847222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45964.44382847222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45964.44382847222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45964.44382847222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45964.44382847222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45964.44382847222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45964.44382847222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45964.44382847222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45964.44382847222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45964.44382847222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45964.44382847222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45964.44382847222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45964.44382847222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45964.44382847222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45964.44382847222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45964.44382847222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45964.44382847222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45964.44382847222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45964.44382847222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45964.44382847222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45964.44382847222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45964.44382847222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45964.44382847222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45964.44382847222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45964.44382847222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45964.44382847222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45964.44382847222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45964.44382847222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45964.44382847222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45964.44382847222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45964.44382847222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45964.44382847222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45964.44382847222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45964.44382847222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45964.44382847222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45964.44382847222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45964.44382847222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45964.44382847222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45964.44382847222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45964.44382847222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45964.44382847222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45964.44382847222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45964.44382847222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45964.44382847222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45964.44382847222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45964.44382847222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45964.44382847222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45964.44382847222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45964.44382847222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45964.44382847222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45964.44382847222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45964.44382847222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45964.44382847222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45964.44382847222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45964.44382847222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45964.44382847222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45964.44382847222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45964.44382847222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45964.44382847222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45964.44382847222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45964.44382847222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45964.44382847222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45964.44382847222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45964.44382847222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45964.44382847222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45964.44382847222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45964.44382847222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45964.44382847222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45964.44382847222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45964.44382847222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45964.44382847222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45964.44382847222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45964.44382847222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45964.44382847222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45964.44382847222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45964.44382847222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45964.44382847222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45964.44382847222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45964.44382847222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45964.44382847222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45964.44382847222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45964.44382847222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45964.44382847222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45964.44382847222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45964.44382847222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45964.44382847222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45964.44382847222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45964.44382847222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45964.44382847222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45964.44382847222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45964.44382847222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45964.44382847222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45964.44382847222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45964.44382847222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45964.44382847222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45964.44382847222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45964.44382847222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45964.44382847222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45964.44382847222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45964.44382847222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45964.44382847222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45964.44382847222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45964.44382847222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45964.44382847222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45964.44382847222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45964.44382847222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45964.44382847222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45964.44382847222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45964.44382847222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45964.44382847222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45964.44382847222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45964.44382847222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45964.44382847222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45964.44382847222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45964.44382847222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45964.44382847222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45964.44382847222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45964.44382847222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45964.44382847222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45964.44382847222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45964.44382847222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45964.44382847222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45964.44382847222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45964.44382847222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45964.44382847222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45964.44382847222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45964.44382847222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45964.44382847222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45964.44382847222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45964.44382847222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45964.44382847222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45964.44382847222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45964.44382847222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45964.44382847222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45964.44382847222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45964.44382847222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45964.44382847222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45964.44382847222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45964.44382847222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45964.44382847222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45964.44382847222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45964.44382847222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45964.44382847222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45964.44382847222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45964.44382847222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45964.44382847222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45964.44382847222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45964.44382847222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45964.44382847222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45964.44382847222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45964.44382847222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45964.44382847222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45964.44382847222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45964.44382847222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45964.44382847222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45964.44382847222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45964.44382847222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45964.44382847222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45964.44382847222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45964.44382847222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45964.44382847222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45964.44382847222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45964.44382847222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45964.44382847222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45964.44382847222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45964.44382847222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45964.44382847222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45964.44382847222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45964.44382847222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45964.44382847222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45964.44382847222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45964.44382847222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45964.44382847222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45964.44382847222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45964.44382847222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45964.44382847222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45964.44382847222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45964.44382847222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45964.44382847222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45964.44382847222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45964.44382847222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45964.44382847222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45964.44382847222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45964.44382847222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45964.44382847222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45964.44382847222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45964.44382847222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45964.44382847222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45964.44382847222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45964.44382847222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45964.44382847222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45964.44382847222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45964.44382847222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45964.44382847222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45964.44382847222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45964.44382847222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45964.44382847222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45964.44382847222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45964.44382847222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45964.44382847222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45964.44382847222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45964.44382847222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45964.44382847222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45964.44382847222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45964.44382847222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45964.44382847222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45964.44382847222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45964.44382847222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45964.44382847222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45964.44382847222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45964.44382847222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45964.44382847222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45964.44382847222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45964.44382847222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45964.44382847222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45964.44382847222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45964.44382847222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45964.44382847222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45964.44382847222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45964.44382847222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45964.44382847222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45964.44382847222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45964.44382847222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45964.44382847222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45964.44382847222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45964.44382847222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45964.44382847222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45964.44382847222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45964.44382847222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45964.44382847222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45964.44382847222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45964.44382847222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45964.44382847222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45964.44382847222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45964.44382847222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45964.44382847222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45964.44382847222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45964.44382847222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45964.44382847222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45964.44382847222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45964.44382847222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45964.44382847222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45964.44382847222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45964.44382847222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45964.44382847222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45964.44382847222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45964.44382847222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45964.44382847222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45964.44382847222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45964.44382847222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45964.44382847222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45964.44382847222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45964.44382847222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45964.44382847222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45964.44382847222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45964.44382847222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45964.44382847222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45964.44382847222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45964.44382847222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45964.44382847222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45964.44382847222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45964.44382847222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45964.44382847222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45964.44382847222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45964.44382847222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45964.44382847222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45964.44382847222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45964.44382847222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45964.44382847222</v>
      </c>
      <c r="H369" s="158"/>
      <c r="I369" s="157" t="str">
        <f>IFERROR(VLOOKUP(D369,DB!A:F,6,0),"")</f>
        <v/>
      </c>
      <c r="J369" s="157" t="str">
        <f>IFERROR(VLOOKUP(D369,DB!A:G,7,0),"")</f>
        <v/>
      </c>
      <c r="K369" s="157"/>
      <c r="L369" s="157" t="str">
        <f>IFERROR(VLOOKUP(D369,DB!A:I,9,0),"")</f>
        <v/>
      </c>
    </row>
    <row r="370" spans="1:12" ht="15"/>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9" ht="15"/>
    <row r="480" ht="15"/>
    <row r="482" ht="15"/>
    <row r="483" ht="15"/>
    <row r="484" ht="15"/>
    <row r="485" ht="15"/>
    <row r="487" ht="15"/>
    <row r="488" ht="15"/>
    <row r="495" ht="15"/>
    <row r="496" ht="15"/>
    <row r="497" ht="15"/>
    <row r="498" ht="15"/>
    <row r="499" ht="15"/>
    <row r="500" ht="15"/>
    <row r="503" ht="15"/>
    <row r="504" ht="15"/>
    <row r="505" ht="15"/>
    <row r="506" ht="15"/>
    <row r="507" ht="15"/>
    <row r="508" ht="15"/>
    <row r="509" ht="15"/>
    <row r="510"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70" ht="15"/>
    <row r="571" ht="15"/>
    <row r="608" ht="15"/>
    <row r="609" ht="15"/>
    <row r="610" ht="15"/>
    <row r="611" ht="15"/>
    <row r="612" ht="15"/>
    <row r="613" ht="15"/>
    <row r="614" ht="15"/>
    <row r="615" ht="15"/>
    <row r="616" ht="15"/>
    <row r="617"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2" ht="15"/>
    <row r="703"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907" ht="15"/>
    <row r="908" ht="15"/>
    <row r="909" ht="15"/>
    <row r="910" ht="15"/>
    <row r="911" ht="15"/>
    <row r="912"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82" ht="15"/>
    <row r="983" ht="15"/>
    <row r="985" ht="15"/>
    <row r="986" ht="15"/>
    <row r="987" ht="15"/>
    <row r="988" ht="15"/>
    <row r="989" ht="15"/>
    <row r="990" ht="15"/>
    <row r="991" ht="15"/>
    <row r="993" ht="15"/>
    <row r="994" ht="15"/>
    <row r="995"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0"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3" ht="15"/>
    <row r="1114" ht="15"/>
    <row r="1115" ht="15"/>
    <row r="1116" ht="15"/>
    <row r="1117" ht="15"/>
    <row r="1118" ht="15"/>
    <row r="1119" ht="15"/>
    <row r="1120" ht="15"/>
    <row r="1121" ht="15"/>
    <row r="1122" ht="15"/>
    <row r="1130" ht="15"/>
    <row r="1131" ht="15"/>
    <row r="1134" ht="15"/>
    <row r="1135" ht="15"/>
    <row r="1136" ht="15"/>
    <row r="1137" ht="15"/>
    <row r="1138" ht="15"/>
    <row r="1139" ht="15"/>
    <row r="1140" ht="15"/>
    <row r="1141" ht="15"/>
    <row r="1144" ht="15"/>
    <row r="1145" ht="15"/>
    <row r="1146" ht="15"/>
    <row r="1147" ht="15"/>
    <row r="1148" ht="15"/>
    <row r="1149" ht="15"/>
    <row r="1150" ht="15"/>
    <row r="1151" ht="15"/>
    <row r="1152" ht="15"/>
    <row r="1153" ht="15"/>
    <row r="1154" ht="15"/>
    <row r="1155" ht="15"/>
    <row r="1157" ht="15"/>
    <row r="1158" ht="15"/>
    <row r="1159" ht="15"/>
    <row r="1162" ht="15"/>
    <row r="1164" ht="15"/>
    <row r="1166" ht="15"/>
    <row r="1169" ht="15"/>
    <row r="1170" ht="15"/>
    <row r="1171" ht="15"/>
    <row r="1173" ht="15"/>
    <row r="1175" ht="15"/>
    <row r="1176" ht="15"/>
    <row r="1177" ht="15"/>
    <row r="1178" ht="15"/>
    <row r="1179" ht="15"/>
    <row r="1181" ht="15"/>
    <row r="1182" ht="15"/>
    <row r="1183" ht="15"/>
    <row r="1184" ht="15"/>
    <row r="1186" ht="15"/>
    <row r="1188" ht="15"/>
    <row r="1189" ht="15"/>
    <row r="1191" ht="15"/>
    <row r="1192" ht="15"/>
    <row r="1193" ht="15"/>
    <row r="1194" ht="15"/>
    <row r="1196" ht="15"/>
    <row r="1198" ht="15"/>
    <row r="1199" ht="15"/>
    <row r="1200" ht="15"/>
    <row r="1201" ht="15"/>
    <row r="1203" ht="15"/>
    <row r="1204" ht="15"/>
    <row r="1205" ht="15"/>
    <row r="1206" ht="15"/>
    <row r="1207" ht="15"/>
    <row r="1208" ht="15"/>
    <row r="1209" ht="15"/>
    <row r="1212" ht="15"/>
    <row r="1214" ht="15"/>
    <row r="1215" ht="15"/>
    <row r="1216" ht="15"/>
    <row r="1217" ht="15"/>
    <row r="1218" ht="15"/>
    <row r="1219" ht="15"/>
    <row r="1220" ht="15"/>
    <row r="1221" ht="15"/>
    <row r="1224" ht="15"/>
    <row r="1225" ht="15"/>
    <row r="1227" ht="15"/>
    <row r="1229" ht="15"/>
    <row r="1230" ht="15"/>
    <row r="1231" ht="15"/>
    <row r="1232" ht="15"/>
    <row r="1233" ht="15"/>
    <row r="1237" ht="15"/>
    <row r="1238" ht="15"/>
    <row r="1240" ht="15"/>
    <row r="1241" ht="15"/>
    <row r="1244" ht="15"/>
    <row r="1245" ht="15"/>
    <row r="1249" ht="15"/>
    <row r="1256" ht="15"/>
    <row r="1258" ht="15"/>
    <row r="1259" ht="15"/>
    <row r="1260" ht="15"/>
    <row r="1267" ht="15"/>
    <row r="1268" ht="15"/>
  </sheetData>
  <dataValidations count="2">
    <dataValidation allowBlank="1" showInputMessage="1" showErrorMessage="1" sqref="E1" xr:uid="{920C6338-E771-4DAE-8C89-92A9093EA4DE}"/>
    <dataValidation type="list" allowBlank="1" showInputMessage="1" showErrorMessage="1" sqref="E2:E3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39130</v>
      </c>
      <c r="B2" s="169" t="str">
        <f>IFERROR(VLOOKUP(D2,DB!A:K,11,0),"")</f>
        <v>R6</v>
      </c>
      <c r="C2" s="170">
        <v>1</v>
      </c>
      <c r="D2" s="169" t="s">
        <v>30770</v>
      </c>
      <c r="E2" s="102" t="s">
        <v>39021</v>
      </c>
      <c r="F2" s="175">
        <v>45964.139004629629</v>
      </c>
      <c r="G2" s="115">
        <f t="shared" ref="G2:G15" ca="1" si="0">IFERROR(NOW()-F2,"-")</f>
        <v>0.30482384259084938</v>
      </c>
      <c r="H2" s="171">
        <v>45964.083634259259</v>
      </c>
      <c r="I2" s="169" t="str">
        <f>IFERROR(VLOOKUP(D2,DB!A:F,6,0),"")</f>
        <v>SCECO</v>
      </c>
      <c r="J2" s="169" t="str">
        <f>IFERROR(VLOOKUP(D2,DB!A:G,7,0),"")</f>
        <v>Vandalized</v>
      </c>
      <c r="K2" s="172" t="s">
        <v>39131</v>
      </c>
      <c r="L2" s="173" t="str">
        <f>IFERROR(VLOOKUP(D2,DB!A:I,9,0),"")</f>
        <v>Latis</v>
      </c>
    </row>
    <row r="3" spans="1:16383" ht="31.5" customHeight="1">
      <c r="A3" s="168"/>
      <c r="B3" s="169" t="str">
        <f>IFERROR(VLOOKUP(D3,DB!A:K,11,0),"")</f>
        <v/>
      </c>
      <c r="C3" s="170"/>
      <c r="D3" s="169"/>
      <c r="E3" s="102"/>
      <c r="F3" s="171"/>
      <c r="G3" s="115">
        <f t="shared" ca="1" si="0"/>
        <v>45964.44382847222</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45964.44382847222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45964.44382847222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45964.44382847222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45964.44382847222</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45964.44382847222</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45964.44382847222</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45964.44382847222</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45964.44382847222</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45964.44382847222</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45964.44382847222</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45964.44382847222</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45964.44382847222</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45964.44382847222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45964.44382847222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45964.44382847222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45964.44382847222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45964.44382847222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45964.44382847222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45964.44382847222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45964.44382847222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45964.44382847222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45964.44382847222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45964.44382847222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45964.44382847222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45964.44382847222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45964.44382847222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45964.44382847222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45964.44382847222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45964.44382847222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45964.44382847222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45964.44382847222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45964.44382847222</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2025-11-03T07:41:05Z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